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updateLinks="never"/>
  <bookViews>
    <workbookView xWindow="180" yWindow="1095" windowWidth="25440" windowHeight="15990" firstSheet="7" activeTab="10"/>
  </bookViews>
  <sheets>
    <sheet name="Before you Begin" sheetId="26" r:id="rId1"/>
    <sheet name="Tab A - Revenue Costs Detail" sheetId="37" r:id="rId2"/>
    <sheet name="Tab B - Revenue Costs Summary" sheetId="36" r:id="rId3"/>
    <sheet name="Tab C - AR Collections" sheetId="29" r:id="rId4"/>
    <sheet name="Tab D - AP Paydown" sheetId="16" r:id="rId5"/>
    <sheet name="Tab E - Detailed Employee Data" sheetId="22" r:id="rId6"/>
    <sheet name="Tab F - Fixed Cost Contracts" sheetId="23" r:id="rId7"/>
    <sheet name="Tab G - Capex" sheetId="14" r:id="rId8"/>
    <sheet name="Tab H - Debt Service" sheetId="33" r:id="rId9"/>
    <sheet name="Tab I - Other Expenses" sheetId="34" r:id="rId10"/>
    <sheet name="Tab J - Loan Example" sheetId="39" r:id="rId11"/>
    <sheet name="13 Week Cash Flow Forecast" sheetId="7" r:id="rId12"/>
  </sheets>
  <externalReferences>
    <externalReference r:id="rId13"/>
    <externalReference r:id="rId14"/>
    <externalReference r:id="rId15"/>
    <externalReference r:id="rId16"/>
  </externalReferences>
  <definedNames>
    <definedName name="_xlnm._FilterDatabase" localSheetId="5" hidden="1">'Tab E - Detailed Employee Data'!$C$11:$AA$50</definedName>
    <definedName name="ActualNumberOfPayments">IFERROR(IF(LoanIsGood,IF(PaymentsPerYear=1,1,MATCH(0.01,End_Bal,-1)+1)),"")</definedName>
    <definedName name="Beginning_Balance">-FV(Interest_Rate/12,Payment_Number-1,-Monthly_Payment,Loan_Amount)</definedName>
    <definedName name="Benes" localSheetId="3">OFFSET(#REF!,0,0,COUNTA(#REF!),7)</definedName>
    <definedName name="Benes" localSheetId="5">OFFSET(#REF!,0,0,COUNTA(#REF!),7)</definedName>
    <definedName name="Benes" localSheetId="6">OFFSET(#REF!,0,0,COUNTA(#REF!),7)</definedName>
    <definedName name="Benes" localSheetId="8">OFFSET(#REF!,0,0,COUNTA(#REF!),7)</definedName>
    <definedName name="Benes" localSheetId="9">OFFSET(#REF!,0,0,COUNTA(#REF!),7)</definedName>
    <definedName name="Benes">OFFSET(#REF!,0,0,COUNTA(#REF!),7)</definedName>
    <definedName name="BSM_FieldDays">[1]Travel!$C$89:$P$111</definedName>
    <definedName name="Canada_FieldDays">[1]Travel!$C$58:$P$63</definedName>
    <definedName name="ColumnTitle1">[2]!PaymentSchedule[[#Headers],[PMT NO]]</definedName>
    <definedName name="End_Bal">[2]!PaymentSchedule[ENDING BALANCE]</definedName>
    <definedName name="Ending_Balance">-FV(Interest_Rate/12,Payment_Number,-Monthly_Payment,Loan_Amount)</definedName>
    <definedName name="EU_FieldDays">[1]Travel!$C$43:$P$51</definedName>
    <definedName name="ExtraPayments">'[2]Tenant TI Amortization'!$E$9</definedName>
    <definedName name="EyeCare_FieldDays">[1]Travel!$C$18:$P$24</definedName>
    <definedName name="FICA_Limit" localSheetId="2">#REF!</definedName>
    <definedName name="FICA_Limit" localSheetId="3">#REF!</definedName>
    <definedName name="FICA_Limit" localSheetId="6">#REF!</definedName>
    <definedName name="FICA_Limit" localSheetId="8">#REF!</definedName>
    <definedName name="FICA_Limit" localSheetId="9">#REF!</definedName>
    <definedName name="FICA_Limit">#REF!</definedName>
    <definedName name="FICA_Max" localSheetId="2">#REF!</definedName>
    <definedName name="FICA_Max" localSheetId="3">#REF!</definedName>
    <definedName name="FICA_Max" localSheetId="6">#REF!</definedName>
    <definedName name="FICA_Max" localSheetId="8">#REF!</definedName>
    <definedName name="FICA_Max" localSheetId="9">#REF!</definedName>
    <definedName name="FICA_Max">#REF!</definedName>
    <definedName name="FICA_Rate" localSheetId="2">#REF!</definedName>
    <definedName name="FICA_Rate" localSheetId="3">#REF!</definedName>
    <definedName name="FICA_Rate" localSheetId="6">#REF!</definedName>
    <definedName name="FICA_Rate" localSheetId="8">#REF!</definedName>
    <definedName name="FICA_Rate" localSheetId="9">#REF!</definedName>
    <definedName name="FICA_Rate">#REF!</definedName>
    <definedName name="FUTA_Limit" localSheetId="3">#REF!</definedName>
    <definedName name="FUTA_Limit" localSheetId="6">#REF!</definedName>
    <definedName name="FUTA_Limit" localSheetId="8">#REF!</definedName>
    <definedName name="FUTA_Limit" localSheetId="9">#REF!</definedName>
    <definedName name="FUTA_Limit">#REF!</definedName>
    <definedName name="FUTA_Max" localSheetId="3">#REF!</definedName>
    <definedName name="FUTA_Max" localSheetId="6">#REF!</definedName>
    <definedName name="FUTA_Max" localSheetId="8">#REF!</definedName>
    <definedName name="FUTA_Max" localSheetId="9">#REF!</definedName>
    <definedName name="FUTA_Max">#REF!</definedName>
    <definedName name="FUTA_Rate" localSheetId="3">#REF!</definedName>
    <definedName name="FUTA_Rate" localSheetId="6">#REF!</definedName>
    <definedName name="FUTA_Rate" localSheetId="8">#REF!</definedName>
    <definedName name="FUTA_Rate" localSheetId="9">#REF!</definedName>
    <definedName name="FUTA_Rate">#REF!</definedName>
    <definedName name="FUTA_SUI" localSheetId="2">OFFSET(#REF!,0,0,COUNTA(#REF!)-1,6)</definedName>
    <definedName name="FUTA_SUI" localSheetId="3">OFFSET(#REF!,0,0,COUNTA(#REF!)-1,6)</definedName>
    <definedName name="FUTA_SUI" localSheetId="6">OFFSET(#REF!,0,0,COUNTA(#REF!)-1,6)</definedName>
    <definedName name="FUTA_SUI" localSheetId="8">OFFSET(#REF!,0,0,COUNTA(#REF!)-1,6)</definedName>
    <definedName name="FUTA_SUI" localSheetId="9">OFFSET(#REF!,0,0,COUNTA(#REF!)-1,6)</definedName>
    <definedName name="FUTA_SUI">OFFSET(#REF!,0,0,COUNTA(#REF!)-1,6)</definedName>
    <definedName name="Header_Row">ROW('[3]Loan Calculator'!$A$15:$IV$15)</definedName>
    <definedName name="Interest">-IPMT(Interest_Rate/12,Payment_Number,Number_of_Payments,Loan_Amount)</definedName>
    <definedName name="Interest_Rate">'[3]Loan Calculator'!$E$5</definedName>
    <definedName name="InterestRate">'[2]Tenant TI Amortization'!$E$4</definedName>
    <definedName name="Last_Row">IF(Values_Entered,Header_Row+Number_of_Payments,Header_Row)</definedName>
    <definedName name="LastCol">MATCH(REPT("z",255),'[2]Tenant TI Amortization'!$11:$11)</definedName>
    <definedName name="LastRow">MATCH(9.99E+307,'[2]Tenant TI Amortization'!$B:$B)</definedName>
    <definedName name="Loan_Amount">'[3]Loan Calculator'!$E$4</definedName>
    <definedName name="Loan_Not_Paid">IF(Payment_Number&lt;=Number_of_Payments,1,0)</definedName>
    <definedName name="Loan_Start">'[3]Loan Calculator'!$E$7</definedName>
    <definedName name="Loan_Years">'[3]Loan Calculator'!$E$6</definedName>
    <definedName name="LoanAmount">'[2]Tenant TI Amortization'!$E$3</definedName>
    <definedName name="LoanIsGood">('[2]Tenant TI Amortization'!$E$3*'[2]Tenant TI Amortization'!$E$4*'[2]Tenant TI Amortization'!$E$5*'[2]Tenant TI Amortization'!$E$7)&gt;0</definedName>
    <definedName name="LoanPeriod">'[2]Tenant TI Amortization'!$E$5</definedName>
    <definedName name="LoanStartDate">'[2]Tenant TI Amortization'!$E$7</definedName>
    <definedName name="LocationDropDown">OFFSET(LocationList,0,0,COUNTA(LocationList),1)</definedName>
    <definedName name="LocationList">INDEX([2]!Locations[#Data],0,MATCH('Tab A - Revenue Costs Detail'!#REF!,[2]!Locations[#Headers],0))</definedName>
    <definedName name="MA_FieldDays">[1]Travel!$C$31:$P$36</definedName>
    <definedName name="Month">'[4]Employee Wages'!$C$144:$C$155</definedName>
    <definedName name="Monthly_Payment">-PMT(Interest_Rate/12,Number_of_Payments,Loan_Amount)</definedName>
    <definedName name="Neuro_FieldDays" localSheetId="2">[1]Travel!#REF!</definedName>
    <definedName name="Neuro_FieldDays" localSheetId="3">[1]Travel!#REF!</definedName>
    <definedName name="Neuro_FieldDays" localSheetId="5">[1]Travel!#REF!</definedName>
    <definedName name="Neuro_FieldDays" localSheetId="6">[1]Travel!#REF!</definedName>
    <definedName name="Neuro_FieldDays" localSheetId="8">[1]Travel!#REF!</definedName>
    <definedName name="Neuro_FieldDays" localSheetId="9">[1]Travel!#REF!</definedName>
    <definedName name="Neuro_FieldDays">[1]Travel!#REF!</definedName>
    <definedName name="Number_of_Payments">'[3]Loan Calculator'!$E$10</definedName>
    <definedName name="Payment_Date">DATE(YEAR(Loan_Start),MONTH(Loan_Start)+Payment_Number,DAY(Loan_Start))</definedName>
    <definedName name="Payment_Number">ROW()-Header_Row</definedName>
    <definedName name="PaymentsPerYear">'[2]Tenant TI Amortization'!$E$6</definedName>
    <definedName name="PracticeName" localSheetId="1">'[2]Capital Costs'!$D$3</definedName>
    <definedName name="PracticeName">'[4]Historical Provider Production'!$D$18</definedName>
    <definedName name="Principal">-PPMT(Interest_Rate/12,Payment_Number,Number_of_Payments,Loan_Amount)</definedName>
    <definedName name="_xlnm.Print_Area" localSheetId="11">'13 Week Cash Flow Forecast'!$C$2:$W$53</definedName>
    <definedName name="_xlnm.Print_Area" localSheetId="0">'Before you Begin'!$B$2:$C$45</definedName>
    <definedName name="_xlnm.Print_Area" localSheetId="1">'Tab A - Revenue Costs Detail'!$C$1:$V$47</definedName>
    <definedName name="_xlnm.Print_Area" localSheetId="2">'Tab B - Revenue Costs Summary'!$C$1:$U$50</definedName>
    <definedName name="_xlnm.Print_Area" localSheetId="3">'Tab C - AR Collections'!$C$1:$U$32</definedName>
    <definedName name="_xlnm.Print_Area" localSheetId="4">'Tab D - AP Paydown'!$C$1:$U$36</definedName>
    <definedName name="_xlnm.Print_Area" localSheetId="5">'Tab E - Detailed Employee Data'!$C$3:$AC$37</definedName>
    <definedName name="_xlnm.Print_Area" localSheetId="6">'Tab F - Fixed Cost Contracts'!$C$3:$K$54</definedName>
    <definedName name="_xlnm.Print_Area" localSheetId="7">'Tab G - Capex'!$C$1:$U$28</definedName>
    <definedName name="_xlnm.Print_Area" localSheetId="8">'Tab H - Debt Service'!$C$1:$U$28</definedName>
    <definedName name="_xlnm.Print_Area" localSheetId="9">'Tab I - Other Expenses'!$C$3:$U$28</definedName>
    <definedName name="_xlnm.Print_Area" localSheetId="10">'Tab J - Loan Example'!$C$1:$F$19</definedName>
    <definedName name="_xlnm.Print_Titles" localSheetId="1">'Tab A - Revenue Costs Detail'!#REF!</definedName>
    <definedName name="_xlnm.Print_Titles" localSheetId="5">'Tab E - Detailed Employee Data'!$C:$I,'Tab E - Detailed Employee Data'!$3:$11</definedName>
    <definedName name="_xlnm.Print_Titles" localSheetId="6">'Tab F - Fixed Cost Contracts'!$8:$8</definedName>
    <definedName name="PrintArea_SET">OFFSET('[2]Tenant TI Amortization'!$B$1,,,LastRow,LastCol)</definedName>
    <definedName name="ScheduledNumberOfPayments">'[2]Tenant TI Amortization'!$I$4</definedName>
    <definedName name="ScheduledPayment">'[2]Tenant TI Amortization'!$I$3</definedName>
    <definedName name="Staff_List" localSheetId="2">OFFSET(#REF!,0,0,COUNTA(#REF!)-2,1)</definedName>
    <definedName name="Staff_List" localSheetId="3">OFFSET(#REF!,0,0,COUNTA(#REF!)-2,1)</definedName>
    <definedName name="Staff_List" localSheetId="6">OFFSET(#REF!,0,0,COUNTA(#REF!)-2,1)</definedName>
    <definedName name="Staff_List" localSheetId="8">OFFSET(#REF!,0,0,COUNTA(#REF!)-2,1)</definedName>
    <definedName name="Staff_List" localSheetId="9">OFFSET(#REF!,0,0,COUNTA(#REF!)-2,1)</definedName>
    <definedName name="Staff_List">OFFSET(#REF!,0,0,COUNTA(#REF!)-2,1)</definedName>
    <definedName name="State_List">OFFSET([1]Lists!$I$10,0,0,COUNTA([1]Lists!$I:$I)-1,1)</definedName>
    <definedName name="States">[2]!Locations[#Headers]</definedName>
    <definedName name="Tax_Rates">OFFSET([1]Lists!$I$10,0,0,COUNTA([1]Lists!$I:$I)-1,5)</definedName>
    <definedName name="test">IF(Loan_Amount*Interest_Rate*Loan_Years*Loan_Start&gt;0,1,0)</definedName>
    <definedName name="Total_Cost">#REF!</definedName>
    <definedName name="TotalEarlyPayments">SUM([2]!PaymentSchedule[EXTRA PAYMENT])</definedName>
    <definedName name="TotalInterest">SUM([2]!PaymentSchedule[INTEREST])</definedName>
    <definedName name="URO_FieldDays">[1]Travel!$C$70:$P$73</definedName>
    <definedName name="Values_Entered">IF(Loan_Amount*Interest_Rate*Loan_Years*Loan_Start&gt;0,1,0)</definedName>
    <definedName name="Year" localSheetId="2">#REF!</definedName>
    <definedName name="Year" localSheetId="3">#REF!</definedName>
    <definedName name="Year" localSheetId="6">#REF!</definedName>
    <definedName name="Year" localSheetId="8">#REF!</definedName>
    <definedName name="Year" localSheetId="9">#REF!</definedName>
    <definedName name="Year">#REF!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23"/>
  <c r="F44"/>
  <c r="F43"/>
  <c r="F40"/>
  <c r="F39"/>
  <c r="F38"/>
  <c r="F37"/>
  <c r="F36"/>
  <c r="F35"/>
  <c r="F34"/>
  <c r="F33"/>
  <c r="F32"/>
  <c r="F31"/>
  <c r="F30"/>
  <c r="F29"/>
  <c r="F28"/>
  <c r="F27"/>
  <c r="F26"/>
  <c r="F25"/>
  <c r="F22"/>
  <c r="F21"/>
  <c r="F20"/>
  <c r="F19"/>
  <c r="F18"/>
  <c r="F17"/>
  <c r="F16"/>
  <c r="D35" i="37"/>
  <c r="C2" i="7"/>
  <c r="C3" i="39"/>
  <c r="C3" i="34"/>
  <c r="C3" i="33"/>
  <c r="C3" i="14"/>
  <c r="C3" i="23"/>
  <c r="C3" i="22"/>
  <c r="C28" i="16"/>
  <c r="C3"/>
  <c r="C3" i="29"/>
  <c r="F22" i="37"/>
  <c r="C3" i="36"/>
  <c r="E12" i="39" l="1"/>
  <c r="E11"/>
  <c r="F11" s="1"/>
  <c r="E10"/>
  <c r="F10" s="1"/>
  <c r="E9"/>
  <c r="F9" s="1"/>
  <c r="E8"/>
  <c r="F8" s="1"/>
  <c r="E8" i="34"/>
  <c r="G11" s="1"/>
  <c r="E9" i="33"/>
  <c r="G12" s="1"/>
  <c r="K13" i="22"/>
  <c r="K14"/>
  <c r="K15"/>
  <c r="K16"/>
  <c r="K17"/>
  <c r="K18"/>
  <c r="K19"/>
  <c r="K20"/>
  <c r="K21"/>
  <c r="K22"/>
  <c r="K23"/>
  <c r="K24"/>
  <c r="K25"/>
  <c r="K26"/>
  <c r="K27"/>
  <c r="K28"/>
  <c r="K29"/>
  <c r="K12"/>
  <c r="O15" i="37"/>
  <c r="O16"/>
  <c r="O17"/>
  <c r="O18"/>
  <c r="O19"/>
  <c r="O20"/>
  <c r="O14"/>
  <c r="F14" i="39" l="1"/>
  <c r="L42" i="7" s="1"/>
  <c r="D14" i="39"/>
  <c r="E14"/>
  <c r="AC14" i="22" l="1"/>
  <c r="AC27"/>
  <c r="AB13"/>
  <c r="AB12"/>
  <c r="AB15"/>
  <c r="AB16"/>
  <c r="AB17"/>
  <c r="AB18"/>
  <c r="AB19"/>
  <c r="AB20"/>
  <c r="AB21"/>
  <c r="AB22"/>
  <c r="AB23"/>
  <c r="AB24"/>
  <c r="AB25"/>
  <c r="AB26"/>
  <c r="AB28"/>
  <c r="AB29"/>
  <c r="AA12"/>
  <c r="AC12" s="1"/>
  <c r="AA13"/>
  <c r="AC13" s="1"/>
  <c r="AA14"/>
  <c r="AB14" s="1"/>
  <c r="AA15"/>
  <c r="AC15" s="1"/>
  <c r="AA16"/>
  <c r="AC16" s="1"/>
  <c r="AA17"/>
  <c r="AC17" s="1"/>
  <c r="AA18"/>
  <c r="AC18" s="1"/>
  <c r="AA19"/>
  <c r="AC19" s="1"/>
  <c r="AA20"/>
  <c r="AC20" s="1"/>
  <c r="AA21"/>
  <c r="AC21" s="1"/>
  <c r="AA22"/>
  <c r="AC22" s="1"/>
  <c r="AA23"/>
  <c r="AC23" s="1"/>
  <c r="AA24"/>
  <c r="AC24" s="1"/>
  <c r="AA25"/>
  <c r="AC25" s="1"/>
  <c r="AA26"/>
  <c r="AC26" s="1"/>
  <c r="AA27"/>
  <c r="AB27" s="1"/>
  <c r="AA28"/>
  <c r="AC28" s="1"/>
  <c r="AA29"/>
  <c r="AC29" s="1"/>
  <c r="E44" i="36"/>
  <c r="H36"/>
  <c r="I36" s="1"/>
  <c r="J36" s="1"/>
  <c r="K36" s="1"/>
  <c r="L36" s="1"/>
  <c r="M36" s="1"/>
  <c r="N36" s="1"/>
  <c r="O36" s="1"/>
  <c r="P36" s="1"/>
  <c r="Q36" s="1"/>
  <c r="R36" s="1"/>
  <c r="S36" s="1"/>
  <c r="G36" i="37"/>
  <c r="G35"/>
  <c r="G34"/>
  <c r="G33"/>
  <c r="G32"/>
  <c r="G31"/>
  <c r="G30"/>
  <c r="L15" i="7"/>
  <c r="K15"/>
  <c r="J15"/>
  <c r="J14"/>
  <c r="E31" i="36" l="1"/>
  <c r="H23"/>
  <c r="I23" s="1"/>
  <c r="J23" s="1"/>
  <c r="K23" s="1"/>
  <c r="L23" s="1"/>
  <c r="M23" s="1"/>
  <c r="N23" s="1"/>
  <c r="O23" s="1"/>
  <c r="P23" s="1"/>
  <c r="Q23" s="1"/>
  <c r="R23" s="1"/>
  <c r="S23" s="1"/>
  <c r="E18"/>
  <c r="F34" i="37" l="1"/>
  <c r="G31" i="36"/>
  <c r="I31" l="1"/>
  <c r="H31"/>
  <c r="M32" i="37"/>
  <c r="M36"/>
  <c r="M30"/>
  <c r="M33"/>
  <c r="M34"/>
  <c r="M35"/>
  <c r="M22" l="1"/>
  <c r="M31"/>
  <c r="P16"/>
  <c r="F31"/>
  <c r="F32"/>
  <c r="F33"/>
  <c r="S34"/>
  <c r="V34" s="1"/>
  <c r="F35"/>
  <c r="F36"/>
  <c r="F30"/>
  <c r="F38" s="1"/>
  <c r="E9" i="36"/>
  <c r="H36" i="37"/>
  <c r="D36"/>
  <c r="H35"/>
  <c r="O35" s="1"/>
  <c r="H34"/>
  <c r="O34" s="1"/>
  <c r="D34"/>
  <c r="H33"/>
  <c r="O33" s="1"/>
  <c r="D33"/>
  <c r="D32"/>
  <c r="H31"/>
  <c r="O31" s="1"/>
  <c r="D31"/>
  <c r="H30"/>
  <c r="O30" s="1"/>
  <c r="D30"/>
  <c r="S20"/>
  <c r="V20" s="1"/>
  <c r="P20"/>
  <c r="J20"/>
  <c r="S19"/>
  <c r="V19" s="1"/>
  <c r="P19"/>
  <c r="J19"/>
  <c r="S18"/>
  <c r="V18" s="1"/>
  <c r="P18"/>
  <c r="J18"/>
  <c r="S17"/>
  <c r="V17" s="1"/>
  <c r="P17"/>
  <c r="J17"/>
  <c r="S16"/>
  <c r="V16" s="1"/>
  <c r="S15"/>
  <c r="V15" s="1"/>
  <c r="P15"/>
  <c r="J15"/>
  <c r="S14"/>
  <c r="P14"/>
  <c r="J14"/>
  <c r="S22" l="1"/>
  <c r="P22"/>
  <c r="M38"/>
  <c r="V14"/>
  <c r="V22" s="1"/>
  <c r="O36"/>
  <c r="P36" s="1"/>
  <c r="E25" i="36"/>
  <c r="G25" s="1"/>
  <c r="H25" s="1"/>
  <c r="E38"/>
  <c r="G38" s="1"/>
  <c r="H38" s="1"/>
  <c r="I38" s="1"/>
  <c r="J38" s="1"/>
  <c r="K38" s="1"/>
  <c r="L38" s="1"/>
  <c r="M38" s="1"/>
  <c r="N38" s="1"/>
  <c r="O38" s="1"/>
  <c r="P38" s="1"/>
  <c r="Q38" s="1"/>
  <c r="R38" s="1"/>
  <c r="S38" s="1"/>
  <c r="S33" i="37"/>
  <c r="V33" s="1"/>
  <c r="P33"/>
  <c r="P34"/>
  <c r="P31"/>
  <c r="S31"/>
  <c r="V31" s="1"/>
  <c r="P30"/>
  <c r="P35"/>
  <c r="S35"/>
  <c r="V35" s="1"/>
  <c r="S36"/>
  <c r="V36" s="1"/>
  <c r="S32"/>
  <c r="V32" s="1"/>
  <c r="J16"/>
  <c r="U16" s="1"/>
  <c r="H32"/>
  <c r="O32" s="1"/>
  <c r="S30"/>
  <c r="J35"/>
  <c r="J31"/>
  <c r="J33"/>
  <c r="J36"/>
  <c r="U20"/>
  <c r="U18"/>
  <c r="U14"/>
  <c r="U15"/>
  <c r="U19"/>
  <c r="U17"/>
  <c r="J30"/>
  <c r="J34"/>
  <c r="U22" l="1"/>
  <c r="J22"/>
  <c r="S38"/>
  <c r="U36"/>
  <c r="U34"/>
  <c r="U35"/>
  <c r="P14" i="36"/>
  <c r="L14"/>
  <c r="H14"/>
  <c r="Q14"/>
  <c r="M14"/>
  <c r="I14"/>
  <c r="R14"/>
  <c r="N14"/>
  <c r="J14"/>
  <c r="O14"/>
  <c r="K14"/>
  <c r="G14"/>
  <c r="S14"/>
  <c r="I41"/>
  <c r="M41"/>
  <c r="Q41"/>
  <c r="H41"/>
  <c r="L41"/>
  <c r="P41"/>
  <c r="G41"/>
  <c r="K41"/>
  <c r="O41"/>
  <c r="S41"/>
  <c r="J41"/>
  <c r="N41"/>
  <c r="R41"/>
  <c r="U33" i="37"/>
  <c r="U31"/>
  <c r="P32"/>
  <c r="V30"/>
  <c r="I25" i="36"/>
  <c r="J32" i="37"/>
  <c r="U30"/>
  <c r="V38" l="1"/>
  <c r="L40" i="36" s="1"/>
  <c r="P38" i="37"/>
  <c r="J38"/>
  <c r="U14" i="36"/>
  <c r="J15"/>
  <c r="N15"/>
  <c r="Q28" s="1"/>
  <c r="T15" i="7" s="1"/>
  <c r="R15" i="36"/>
  <c r="I15"/>
  <c r="M15"/>
  <c r="P28" s="1"/>
  <c r="Q15"/>
  <c r="H15"/>
  <c r="L15"/>
  <c r="O28" s="1"/>
  <c r="P15"/>
  <c r="S28" s="1"/>
  <c r="V15" i="7" s="1"/>
  <c r="K15" i="36"/>
  <c r="O15"/>
  <c r="R28" s="1"/>
  <c r="U15" i="7" s="1"/>
  <c r="S15" i="36"/>
  <c r="Q11"/>
  <c r="M11"/>
  <c r="I11"/>
  <c r="R11"/>
  <c r="N11"/>
  <c r="J11"/>
  <c r="L11"/>
  <c r="S11"/>
  <c r="O11"/>
  <c r="K11"/>
  <c r="G11"/>
  <c r="P11"/>
  <c r="H11"/>
  <c r="K13" i="7" s="1"/>
  <c r="S40" i="36"/>
  <c r="O40"/>
  <c r="K40"/>
  <c r="G40"/>
  <c r="G44" s="1"/>
  <c r="J23" i="7" s="1"/>
  <c r="P40" i="36"/>
  <c r="N40"/>
  <c r="Q40"/>
  <c r="M40"/>
  <c r="I40"/>
  <c r="I44" s="1"/>
  <c r="L23" i="7" s="1"/>
  <c r="R40" i="36"/>
  <c r="J40"/>
  <c r="G15"/>
  <c r="U32" i="37"/>
  <c r="J25" i="36"/>
  <c r="H7"/>
  <c r="I7" s="1"/>
  <c r="J7" s="1"/>
  <c r="K7" s="1"/>
  <c r="L7" s="1"/>
  <c r="M7" s="1"/>
  <c r="N7" s="1"/>
  <c r="O7" s="1"/>
  <c r="P7" s="1"/>
  <c r="Q7" s="1"/>
  <c r="R7" s="1"/>
  <c r="S7" s="1"/>
  <c r="G9"/>
  <c r="H9" s="1"/>
  <c r="I9" s="1"/>
  <c r="J9" s="1"/>
  <c r="K9" s="1"/>
  <c r="L9" s="1"/>
  <c r="M9" s="1"/>
  <c r="N9" s="1"/>
  <c r="O9" s="1"/>
  <c r="P9" s="1"/>
  <c r="Q9" s="1"/>
  <c r="R9" s="1"/>
  <c r="S9" s="1"/>
  <c r="H40" l="1"/>
  <c r="H44" s="1"/>
  <c r="K23" i="7" s="1"/>
  <c r="U38" i="37"/>
  <c r="G12" i="36" s="1"/>
  <c r="U11"/>
  <c r="J13" i="7"/>
  <c r="S12" i="36"/>
  <c r="P15" i="7"/>
  <c r="M15"/>
  <c r="R15"/>
  <c r="K25" i="36"/>
  <c r="N15" i="7"/>
  <c r="S15"/>
  <c r="Q15"/>
  <c r="O15"/>
  <c r="J44" i="36"/>
  <c r="M23" i="7" s="1"/>
  <c r="L13"/>
  <c r="U28" i="36"/>
  <c r="L12" l="1"/>
  <c r="O27" s="1"/>
  <c r="K12"/>
  <c r="N27" s="1"/>
  <c r="Q12"/>
  <c r="I12"/>
  <c r="L27" s="1"/>
  <c r="P12"/>
  <c r="S27" s="1"/>
  <c r="M12"/>
  <c r="P27" s="1"/>
  <c r="H12"/>
  <c r="H18" s="1"/>
  <c r="O12"/>
  <c r="R27" s="1"/>
  <c r="J12"/>
  <c r="M27" s="1"/>
  <c r="N12"/>
  <c r="Q27" s="1"/>
  <c r="R12"/>
  <c r="L14" i="7"/>
  <c r="K14"/>
  <c r="J27" i="36"/>
  <c r="G18"/>
  <c r="U41"/>
  <c r="L25"/>
  <c r="K44"/>
  <c r="N23" i="7" s="1"/>
  <c r="M13"/>
  <c r="I18" i="36" l="1"/>
  <c r="K27"/>
  <c r="N14" i="7" s="1"/>
  <c r="N17" s="1"/>
  <c r="L17"/>
  <c r="K17"/>
  <c r="M14"/>
  <c r="J31" i="36"/>
  <c r="M25"/>
  <c r="L44"/>
  <c r="O23" i="7" s="1"/>
  <c r="N13"/>
  <c r="K31" i="36" l="1"/>
  <c r="M17" i="7"/>
  <c r="N25" i="36"/>
  <c r="M44"/>
  <c r="P23" i="7" s="1"/>
  <c r="O13"/>
  <c r="L31" i="36"/>
  <c r="O14" i="7"/>
  <c r="J18" i="36"/>
  <c r="K18"/>
  <c r="O17" i="7" l="1"/>
  <c r="O25" i="36"/>
  <c r="N44"/>
  <c r="Q23" i="7" s="1"/>
  <c r="P13"/>
  <c r="M31" i="36"/>
  <c r="P14" i="7"/>
  <c r="N31" i="36"/>
  <c r="Q14" i="7"/>
  <c r="L18" i="36"/>
  <c r="Q17" i="7" l="1"/>
  <c r="P17"/>
  <c r="P25" i="36"/>
  <c r="O44"/>
  <c r="R23" i="7" s="1"/>
  <c r="Q13"/>
  <c r="O31" i="36"/>
  <c r="R14" i="7"/>
  <c r="S14"/>
  <c r="M18" i="36"/>
  <c r="S17" i="7" l="1"/>
  <c r="R17"/>
  <c r="Q25" i="36"/>
  <c r="R25" s="1"/>
  <c r="S25" s="1"/>
  <c r="P44"/>
  <c r="S23" i="7" s="1"/>
  <c r="R13"/>
  <c r="P31" i="36"/>
  <c r="N18"/>
  <c r="Q44" l="1"/>
  <c r="T23" i="7" s="1"/>
  <c r="S13"/>
  <c r="Q31" i="36"/>
  <c r="T14" i="7"/>
  <c r="O18" i="36"/>
  <c r="T17" i="7" l="1"/>
  <c r="R31" i="36"/>
  <c r="U14" i="7"/>
  <c r="T13"/>
  <c r="P18" i="36"/>
  <c r="R44" l="1"/>
  <c r="U23" i="7" s="1"/>
  <c r="U17"/>
  <c r="S31" i="36"/>
  <c r="V14" i="7"/>
  <c r="U13"/>
  <c r="U27" i="36"/>
  <c r="U31" s="1"/>
  <c r="U12"/>
  <c r="Q18"/>
  <c r="V13" i="7" l="1"/>
  <c r="V17"/>
  <c r="R18" i="36"/>
  <c r="S44" l="1"/>
  <c r="V23" i="7" s="1"/>
  <c r="U40" i="36"/>
  <c r="U44" s="1"/>
  <c r="S18"/>
  <c r="U15"/>
  <c r="U18" s="1"/>
  <c r="G19" i="33" l="1"/>
  <c r="H19" s="1"/>
  <c r="I19" s="1"/>
  <c r="J19" s="1"/>
  <c r="K19" s="1"/>
  <c r="L19" s="1"/>
  <c r="M19" s="1"/>
  <c r="N19" s="1"/>
  <c r="O19" s="1"/>
  <c r="P19" s="1"/>
  <c r="Q19" s="1"/>
  <c r="R19" s="1"/>
  <c r="S19" s="1"/>
  <c r="G18"/>
  <c r="H18" s="1"/>
  <c r="I18" s="1"/>
  <c r="J18" s="1"/>
  <c r="K18" s="1"/>
  <c r="L18" s="1"/>
  <c r="M18" s="1"/>
  <c r="N18" s="1"/>
  <c r="O18" s="1"/>
  <c r="P18" s="1"/>
  <c r="Q18" s="1"/>
  <c r="R18" s="1"/>
  <c r="S18" s="1"/>
  <c r="G15"/>
  <c r="H15" s="1"/>
  <c r="I15" s="1"/>
  <c r="G14"/>
  <c r="H14" s="1"/>
  <c r="I14" s="1"/>
  <c r="J14" s="1"/>
  <c r="K14" s="1"/>
  <c r="W12" i="22"/>
  <c r="W29"/>
  <c r="W28"/>
  <c r="W25"/>
  <c r="W24"/>
  <c r="W23"/>
  <c r="W21"/>
  <c r="W20"/>
  <c r="W19"/>
  <c r="W18"/>
  <c r="W17"/>
  <c r="W16"/>
  <c r="W15"/>
  <c r="G16" i="34"/>
  <c r="H16" s="1"/>
  <c r="I16" s="1"/>
  <c r="J16" s="1"/>
  <c r="K16" s="1"/>
  <c r="L16" s="1"/>
  <c r="M16" s="1"/>
  <c r="N16" s="1"/>
  <c r="O16" s="1"/>
  <c r="P16" s="1"/>
  <c r="Q16" s="1"/>
  <c r="R16" s="1"/>
  <c r="S16" s="1"/>
  <c r="G15"/>
  <c r="G14"/>
  <c r="G13"/>
  <c r="C19"/>
  <c r="G17"/>
  <c r="H9"/>
  <c r="I9" s="1"/>
  <c r="J9" s="1"/>
  <c r="K9" s="1"/>
  <c r="L9" s="1"/>
  <c r="M9" s="1"/>
  <c r="N9" s="1"/>
  <c r="O9" s="1"/>
  <c r="P9" s="1"/>
  <c r="Q9" s="1"/>
  <c r="R9" s="1"/>
  <c r="S9" s="1"/>
  <c r="H11"/>
  <c r="I11" s="1"/>
  <c r="J11" s="1"/>
  <c r="K11" s="1"/>
  <c r="L11" s="1"/>
  <c r="M11" s="1"/>
  <c r="N11" s="1"/>
  <c r="O11" s="1"/>
  <c r="P11" s="1"/>
  <c r="Q11" s="1"/>
  <c r="R11" s="1"/>
  <c r="S11" s="1"/>
  <c r="H12" i="33"/>
  <c r="I12" s="1"/>
  <c r="J12" s="1"/>
  <c r="K12" s="1"/>
  <c r="L12" s="1"/>
  <c r="M12" s="1"/>
  <c r="N12" s="1"/>
  <c r="O12" s="1"/>
  <c r="P12" s="1"/>
  <c r="Q12" s="1"/>
  <c r="R12" s="1"/>
  <c r="S12" s="1"/>
  <c r="F11" i="23"/>
  <c r="F12"/>
  <c r="F13"/>
  <c r="F10"/>
  <c r="T27" i="22"/>
  <c r="V27" s="1"/>
  <c r="T14"/>
  <c r="U14" s="1"/>
  <c r="W27"/>
  <c r="W26"/>
  <c r="W22"/>
  <c r="W14"/>
  <c r="W13"/>
  <c r="X14"/>
  <c r="G17" i="33"/>
  <c r="H17" s="1"/>
  <c r="C21"/>
  <c r="H10"/>
  <c r="I10" s="1"/>
  <c r="J10" s="1"/>
  <c r="K10" s="1"/>
  <c r="L10" s="1"/>
  <c r="M10" s="1"/>
  <c r="N10" s="1"/>
  <c r="O10" s="1"/>
  <c r="P10" s="1"/>
  <c r="Q10" s="1"/>
  <c r="R10" s="1"/>
  <c r="S10" s="1"/>
  <c r="V13" i="22"/>
  <c r="V15"/>
  <c r="V16"/>
  <c r="V17"/>
  <c r="V18"/>
  <c r="V19"/>
  <c r="V20"/>
  <c r="V21"/>
  <c r="V22"/>
  <c r="V23"/>
  <c r="V24"/>
  <c r="V25"/>
  <c r="V26"/>
  <c r="V28"/>
  <c r="V29"/>
  <c r="V12"/>
  <c r="U13"/>
  <c r="U15"/>
  <c r="U16"/>
  <c r="U17"/>
  <c r="U18"/>
  <c r="U19"/>
  <c r="U20"/>
  <c r="U21"/>
  <c r="U22"/>
  <c r="U23"/>
  <c r="U24"/>
  <c r="U25"/>
  <c r="U26"/>
  <c r="U28"/>
  <c r="U29"/>
  <c r="U12"/>
  <c r="M13"/>
  <c r="M14"/>
  <c r="M15"/>
  <c r="M16"/>
  <c r="M17"/>
  <c r="M18"/>
  <c r="M19"/>
  <c r="M20"/>
  <c r="M21"/>
  <c r="M22"/>
  <c r="M23"/>
  <c r="M24"/>
  <c r="M25"/>
  <c r="M26"/>
  <c r="M27"/>
  <c r="M28"/>
  <c r="M29"/>
  <c r="M12"/>
  <c r="L13"/>
  <c r="L14"/>
  <c r="L15"/>
  <c r="L16"/>
  <c r="L17"/>
  <c r="L18"/>
  <c r="L19"/>
  <c r="L20"/>
  <c r="L21"/>
  <c r="L22"/>
  <c r="L23"/>
  <c r="L24"/>
  <c r="L25"/>
  <c r="L26"/>
  <c r="L27"/>
  <c r="L28"/>
  <c r="L29"/>
  <c r="L12"/>
  <c r="H30"/>
  <c r="U27" l="1"/>
  <c r="Y29"/>
  <c r="P12"/>
  <c r="Y12"/>
  <c r="Y26"/>
  <c r="Y22"/>
  <c r="Y18"/>
  <c r="Y13"/>
  <c r="P27"/>
  <c r="P23"/>
  <c r="P19"/>
  <c r="P15"/>
  <c r="P29"/>
  <c r="Y25"/>
  <c r="Y21"/>
  <c r="Y17"/>
  <c r="P25"/>
  <c r="P21"/>
  <c r="P17"/>
  <c r="P13"/>
  <c r="Y27"/>
  <c r="P28"/>
  <c r="P24"/>
  <c r="P20"/>
  <c r="P16"/>
  <c r="P26"/>
  <c r="P22"/>
  <c r="P18"/>
  <c r="P14"/>
  <c r="Y16"/>
  <c r="Y20"/>
  <c r="Y24"/>
  <c r="Y28"/>
  <c r="Y15"/>
  <c r="Y19"/>
  <c r="Y23"/>
  <c r="G19" i="34"/>
  <c r="H13"/>
  <c r="H14"/>
  <c r="I14" s="1"/>
  <c r="J14" s="1"/>
  <c r="K14" s="1"/>
  <c r="L14" s="1"/>
  <c r="M14" s="1"/>
  <c r="N14" s="1"/>
  <c r="O14" s="1"/>
  <c r="P14" s="1"/>
  <c r="Q14" s="1"/>
  <c r="R14" s="1"/>
  <c r="S14" s="1"/>
  <c r="E19"/>
  <c r="U16"/>
  <c r="H17"/>
  <c r="I17" s="1"/>
  <c r="J17" s="1"/>
  <c r="K17" s="1"/>
  <c r="L17" s="1"/>
  <c r="M17" s="1"/>
  <c r="N17" s="1"/>
  <c r="O17" s="1"/>
  <c r="P17" s="1"/>
  <c r="Q17" s="1"/>
  <c r="R17" s="1"/>
  <c r="S17" s="1"/>
  <c r="H15"/>
  <c r="I15" s="1"/>
  <c r="J15" s="1"/>
  <c r="K15" s="1"/>
  <c r="L15" s="1"/>
  <c r="M15" s="1"/>
  <c r="N15" s="1"/>
  <c r="O15" s="1"/>
  <c r="P15" s="1"/>
  <c r="Q15" s="1"/>
  <c r="R15" s="1"/>
  <c r="S15" s="1"/>
  <c r="V14" i="22"/>
  <c r="Y14" s="1"/>
  <c r="O30"/>
  <c r="I17" i="33"/>
  <c r="J17" s="1"/>
  <c r="K17" s="1"/>
  <c r="L17" s="1"/>
  <c r="M17" s="1"/>
  <c r="N17" s="1"/>
  <c r="O17" s="1"/>
  <c r="P17" s="1"/>
  <c r="Q17" s="1"/>
  <c r="R17" s="1"/>
  <c r="S17" s="1"/>
  <c r="J15"/>
  <c r="K15" s="1"/>
  <c r="L15" s="1"/>
  <c r="M15" s="1"/>
  <c r="N15" s="1"/>
  <c r="O15" s="1"/>
  <c r="P15" s="1"/>
  <c r="Q15" s="1"/>
  <c r="R15" s="1"/>
  <c r="S15" s="1"/>
  <c r="L14"/>
  <c r="L23" i="29"/>
  <c r="O40" i="7" s="1"/>
  <c r="M23" i="29"/>
  <c r="P40" i="7" s="1"/>
  <c r="N23" i="29"/>
  <c r="Q40" i="7" s="1"/>
  <c r="O23" i="29"/>
  <c r="R40" i="7" s="1"/>
  <c r="P23" i="29"/>
  <c r="S40" i="7" s="1"/>
  <c r="Q23" i="29"/>
  <c r="T40" i="7" s="1"/>
  <c r="R23" i="29"/>
  <c r="U40" i="7" s="1"/>
  <c r="S23" i="29"/>
  <c r="V40" i="7" s="1"/>
  <c r="U13" i="29"/>
  <c r="I20"/>
  <c r="I16"/>
  <c r="H17"/>
  <c r="H21"/>
  <c r="J19"/>
  <c r="K18"/>
  <c r="K15"/>
  <c r="H9"/>
  <c r="I9" s="1"/>
  <c r="J9" s="1"/>
  <c r="K9" s="1"/>
  <c r="L9" s="1"/>
  <c r="M9" s="1"/>
  <c r="N9" s="1"/>
  <c r="O9" s="1"/>
  <c r="P9" s="1"/>
  <c r="Q9" s="1"/>
  <c r="R9" s="1"/>
  <c r="S9" s="1"/>
  <c r="AC30" i="22" l="1"/>
  <c r="AC31" s="1"/>
  <c r="AB30"/>
  <c r="AB31" s="1"/>
  <c r="AA30"/>
  <c r="K16" i="29"/>
  <c r="I18"/>
  <c r="G16"/>
  <c r="H47" i="23"/>
  <c r="J25" i="7" s="1"/>
  <c r="K17" i="29"/>
  <c r="U17" i="33"/>
  <c r="J15" i="29"/>
  <c r="H16"/>
  <c r="J18"/>
  <c r="I15"/>
  <c r="J17"/>
  <c r="G20"/>
  <c r="H20"/>
  <c r="I19"/>
  <c r="K21"/>
  <c r="E47" i="23"/>
  <c r="G19" i="29"/>
  <c r="H19"/>
  <c r="J21"/>
  <c r="K20"/>
  <c r="U14" i="34"/>
  <c r="F47" i="23"/>
  <c r="G15" i="29"/>
  <c r="G18"/>
  <c r="H15"/>
  <c r="H18"/>
  <c r="I21"/>
  <c r="I17"/>
  <c r="J20"/>
  <c r="J16"/>
  <c r="K19"/>
  <c r="G21"/>
  <c r="G17"/>
  <c r="U15" i="33"/>
  <c r="H19" i="34"/>
  <c r="I13"/>
  <c r="U15"/>
  <c r="U17"/>
  <c r="U19" i="33"/>
  <c r="M14"/>
  <c r="K30" i="22"/>
  <c r="E23" i="29"/>
  <c r="K22" i="7" l="1"/>
  <c r="J22"/>
  <c r="L22"/>
  <c r="M22"/>
  <c r="N22"/>
  <c r="O22"/>
  <c r="P22"/>
  <c r="Q22"/>
  <c r="R22"/>
  <c r="S22"/>
  <c r="T22"/>
  <c r="U22"/>
  <c r="V22"/>
  <c r="U21" i="29"/>
  <c r="U18"/>
  <c r="I23"/>
  <c r="L40" i="7" s="1"/>
  <c r="K23" i="29"/>
  <c r="N40" i="7" s="1"/>
  <c r="G23" i="29"/>
  <c r="J40" i="7" s="1"/>
  <c r="H23" i="29"/>
  <c r="K40" i="7" s="1"/>
  <c r="G16" i="33"/>
  <c r="E21"/>
  <c r="N30" i="22"/>
  <c r="J13" i="34"/>
  <c r="I19"/>
  <c r="N14" i="33"/>
  <c r="J23" i="29"/>
  <c r="M40" i="7" s="1"/>
  <c r="U19" i="29"/>
  <c r="U20"/>
  <c r="U22"/>
  <c r="L30" i="22"/>
  <c r="P30"/>
  <c r="H20" i="7" s="1"/>
  <c r="K25"/>
  <c r="L25" s="1"/>
  <c r="M25" s="1"/>
  <c r="N25" s="1"/>
  <c r="O25" s="1"/>
  <c r="P25" s="1"/>
  <c r="Q25" s="1"/>
  <c r="R25" s="1"/>
  <c r="S25" s="1"/>
  <c r="T25" s="1"/>
  <c r="U25" s="1"/>
  <c r="V25" s="1"/>
  <c r="H16" i="33" l="1"/>
  <c r="G21"/>
  <c r="K13" i="34"/>
  <c r="J19"/>
  <c r="O14" i="33"/>
  <c r="U16" i="16"/>
  <c r="U15"/>
  <c r="U22"/>
  <c r="U21"/>
  <c r="U20"/>
  <c r="U19"/>
  <c r="U18"/>
  <c r="U17"/>
  <c r="U14"/>
  <c r="U13"/>
  <c r="I16" i="33" l="1"/>
  <c r="H21"/>
  <c r="K19" i="34"/>
  <c r="L13"/>
  <c r="P14" i="33"/>
  <c r="T30" i="22"/>
  <c r="J16" i="33" l="1"/>
  <c r="I21"/>
  <c r="L19" i="34"/>
  <c r="M13"/>
  <c r="Q14" i="33"/>
  <c r="W30" i="22"/>
  <c r="U30"/>
  <c r="K16" i="33" l="1"/>
  <c r="J21"/>
  <c r="N13" i="34"/>
  <c r="M19"/>
  <c r="R14" i="33"/>
  <c r="U15" i="29"/>
  <c r="U23" s="1"/>
  <c r="Y30" i="22"/>
  <c r="J29" i="7" s="1"/>
  <c r="K29" s="1"/>
  <c r="L29" s="1"/>
  <c r="M29" s="1"/>
  <c r="N29" s="1"/>
  <c r="O29" s="1"/>
  <c r="P29" s="1"/>
  <c r="Q29" s="1"/>
  <c r="R29" s="1"/>
  <c r="S29" s="1"/>
  <c r="T29" s="1"/>
  <c r="U29" s="1"/>
  <c r="V29" s="1"/>
  <c r="L16" i="33" l="1"/>
  <c r="K21"/>
  <c r="O13" i="34"/>
  <c r="N19"/>
  <c r="S14" i="33"/>
  <c r="M16" l="1"/>
  <c r="L21"/>
  <c r="O19" i="34"/>
  <c r="P13"/>
  <c r="U14" i="33"/>
  <c r="G28" i="16"/>
  <c r="J19" i="7" s="1"/>
  <c r="H8" i="16"/>
  <c r="I8" s="1"/>
  <c r="J8" s="1"/>
  <c r="K8" s="1"/>
  <c r="L8" s="1"/>
  <c r="M8" s="1"/>
  <c r="N8" s="1"/>
  <c r="O8" s="1"/>
  <c r="P8" s="1"/>
  <c r="Q8" s="1"/>
  <c r="R8" s="1"/>
  <c r="S8" s="1"/>
  <c r="U16" i="14"/>
  <c r="C19"/>
  <c r="U17"/>
  <c r="U14"/>
  <c r="S19"/>
  <c r="V26" i="7" s="1"/>
  <c r="M19" i="14"/>
  <c r="P26" i="7" s="1"/>
  <c r="K19" i="14"/>
  <c r="N26" i="7" s="1"/>
  <c r="H9" i="14"/>
  <c r="I9" s="1"/>
  <c r="J9" s="1"/>
  <c r="K9" s="1"/>
  <c r="L9" s="1"/>
  <c r="M9" s="1"/>
  <c r="N9" s="1"/>
  <c r="O9" s="1"/>
  <c r="P9" s="1"/>
  <c r="Q9" s="1"/>
  <c r="R9" s="1"/>
  <c r="S9" s="1"/>
  <c r="N16" i="33" l="1"/>
  <c r="M21"/>
  <c r="P19" i="34"/>
  <c r="Q13"/>
  <c r="E28" i="16"/>
  <c r="E19" i="14"/>
  <c r="N19"/>
  <c r="Q26" i="7" s="1"/>
  <c r="L19" i="14"/>
  <c r="O26" i="7" s="1"/>
  <c r="G19" i="14"/>
  <c r="J26" i="7" s="1"/>
  <c r="O19" i="14"/>
  <c r="R26" i="7" s="1"/>
  <c r="H19" i="14"/>
  <c r="K26" i="7" s="1"/>
  <c r="P19" i="14"/>
  <c r="S26" i="7" s="1"/>
  <c r="J19" i="14"/>
  <c r="M26" i="7" s="1"/>
  <c r="R19" i="14"/>
  <c r="U26" i="7" s="1"/>
  <c r="I19" i="14"/>
  <c r="L26" i="7" s="1"/>
  <c r="Q19" i="14"/>
  <c r="T26" i="7" s="1"/>
  <c r="U15" i="14"/>
  <c r="U13"/>
  <c r="O16" i="33" l="1"/>
  <c r="N21"/>
  <c r="R13" i="34"/>
  <c r="Q19"/>
  <c r="H28" i="16"/>
  <c r="K19" i="7" s="1"/>
  <c r="U19" i="14"/>
  <c r="P16" i="33" l="1"/>
  <c r="O21"/>
  <c r="S13" i="34"/>
  <c r="R19"/>
  <c r="H38" i="7"/>
  <c r="H44" s="1"/>
  <c r="I28" i="16"/>
  <c r="L19" i="7" s="1"/>
  <c r="Q16" i="33" l="1"/>
  <c r="P21"/>
  <c r="S19" i="34"/>
  <c r="U13"/>
  <c r="U19" s="1"/>
  <c r="J38" i="7"/>
  <c r="J44" s="1"/>
  <c r="J28" i="16"/>
  <c r="M19" i="7" s="1"/>
  <c r="R16" i="33" l="1"/>
  <c r="Q21"/>
  <c r="K28" i="16"/>
  <c r="N19" i="7" s="1"/>
  <c r="S16" i="33" l="1"/>
  <c r="R21"/>
  <c r="K38" i="7"/>
  <c r="K44" s="1"/>
  <c r="L28" i="16"/>
  <c r="O19" i="7" s="1"/>
  <c r="S21" i="33" l="1"/>
  <c r="U16"/>
  <c r="U21" s="1"/>
  <c r="M28" i="16"/>
  <c r="P19" i="7" s="1"/>
  <c r="L38" l="1"/>
  <c r="L44" s="1"/>
  <c r="N28" i="16"/>
  <c r="Q19" i="7" s="1"/>
  <c r="O28" i="16" l="1"/>
  <c r="R19" i="7" s="1"/>
  <c r="M38" l="1"/>
  <c r="M44" s="1"/>
  <c r="P28" i="16"/>
  <c r="S19" i="7" s="1"/>
  <c r="Q28" i="16" l="1"/>
  <c r="T19" i="7" s="1"/>
  <c r="N38" l="1"/>
  <c r="N44" s="1"/>
  <c r="R28" i="16"/>
  <c r="U19" i="7" s="1"/>
  <c r="S28" i="16" l="1"/>
  <c r="V19" i="7" s="1"/>
  <c r="U12" i="16"/>
  <c r="U28" s="1"/>
  <c r="O38" i="7" l="1"/>
  <c r="O44" s="1"/>
  <c r="P38" l="1"/>
  <c r="P44" s="1"/>
  <c r="Q38" l="1"/>
  <c r="Q44" s="1"/>
  <c r="R38" l="1"/>
  <c r="R44" s="1"/>
  <c r="S38" l="1"/>
  <c r="S44" s="1"/>
  <c r="T38" l="1"/>
  <c r="T44" s="1"/>
  <c r="H10"/>
  <c r="E11" i="29" s="1"/>
  <c r="G11" s="1"/>
  <c r="H11" s="1"/>
  <c r="I11" s="1"/>
  <c r="J11" s="1"/>
  <c r="K11" s="1"/>
  <c r="L11" s="1"/>
  <c r="M11" s="1"/>
  <c r="N11" s="1"/>
  <c r="O11" s="1"/>
  <c r="P11" s="1"/>
  <c r="Q11" s="1"/>
  <c r="R11" s="1"/>
  <c r="S11" s="1"/>
  <c r="E10" i="16" l="1"/>
  <c r="G10" s="1"/>
  <c r="H10" s="1"/>
  <c r="I10" s="1"/>
  <c r="J10" s="1"/>
  <c r="K10" s="1"/>
  <c r="L10" s="1"/>
  <c r="M10" s="1"/>
  <c r="N10" s="1"/>
  <c r="O10" s="1"/>
  <c r="P10" s="1"/>
  <c r="Q10" s="1"/>
  <c r="R10" s="1"/>
  <c r="S10" s="1"/>
  <c r="E11" i="14"/>
  <c r="G11" s="1"/>
  <c r="H11" s="1"/>
  <c r="I11" s="1"/>
  <c r="J11" s="1"/>
  <c r="K11" s="1"/>
  <c r="L11" s="1"/>
  <c r="M11" s="1"/>
  <c r="N11" s="1"/>
  <c r="O11" s="1"/>
  <c r="P11" s="1"/>
  <c r="Q11" s="1"/>
  <c r="R11" s="1"/>
  <c r="S11" s="1"/>
  <c r="U38" i="7" l="1"/>
  <c r="U44" s="1"/>
  <c r="J10"/>
  <c r="K10" s="1"/>
  <c r="L10" s="1"/>
  <c r="M10" s="1"/>
  <c r="N10" s="1"/>
  <c r="O10" s="1"/>
  <c r="P10" s="1"/>
  <c r="Q10" s="1"/>
  <c r="R10" s="1"/>
  <c r="S10" s="1"/>
  <c r="T10" s="1"/>
  <c r="U10" s="1"/>
  <c r="V10" s="1"/>
  <c r="K8"/>
  <c r="L8" s="1"/>
  <c r="M8" s="1"/>
  <c r="N8" s="1"/>
  <c r="O8" s="1"/>
  <c r="P8" s="1"/>
  <c r="Q8" s="1"/>
  <c r="R8" s="1"/>
  <c r="S8" s="1"/>
  <c r="T8" s="1"/>
  <c r="U8" s="1"/>
  <c r="V8" s="1"/>
  <c r="V38" l="1"/>
  <c r="V44" s="1"/>
  <c r="H17" l="1"/>
  <c r="J17"/>
  <c r="H45" l="1"/>
  <c r="J11" l="1"/>
  <c r="H47"/>
  <c r="J45" l="1"/>
  <c r="K11" s="1"/>
  <c r="K45" s="1"/>
  <c r="L11" s="1"/>
  <c r="J47" l="1"/>
  <c r="K47"/>
  <c r="L45" l="1"/>
  <c r="M11" s="1"/>
  <c r="L47" l="1"/>
  <c r="M45" l="1"/>
  <c r="N11" s="1"/>
  <c r="M47" l="1"/>
  <c r="N45" l="1"/>
  <c r="O11" s="1"/>
  <c r="N47" l="1"/>
  <c r="O45" l="1"/>
  <c r="P11" s="1"/>
  <c r="O47" l="1"/>
  <c r="P45" l="1"/>
  <c r="Q11" s="1"/>
  <c r="P47" l="1"/>
  <c r="Q45" l="1"/>
  <c r="R11" s="1"/>
  <c r="Q47" l="1"/>
  <c r="R45" l="1"/>
  <c r="S11" s="1"/>
  <c r="R47" l="1"/>
  <c r="S45" l="1"/>
  <c r="T11" s="1"/>
  <c r="S47" l="1"/>
  <c r="T45" l="1"/>
  <c r="U11" s="1"/>
  <c r="T47" l="1"/>
  <c r="U45" l="1"/>
  <c r="U47" l="1"/>
  <c r="V11"/>
  <c r="V45" l="1"/>
  <c r="V47" s="1"/>
</calcChain>
</file>

<file path=xl/comments1.xml><?xml version="1.0" encoding="utf-8"?>
<comments xmlns="http://schemas.openxmlformats.org/spreadsheetml/2006/main">
  <authors>
    <author>Nancy Stephens</author>
    <author>A satisfied Microsoft Office user</author>
  </authors>
  <commentList>
    <comment ref="F8" authorId="0">
      <text>
        <r>
          <rPr>
            <b/>
            <sz val="9"/>
            <color indexed="81"/>
            <rFont val="Tahoma"/>
            <family val="2"/>
          </rPr>
          <t>PSS: enter date you expect to resume cases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>PSS: Enter the % of Medicare based on the current payer mix</t>
        </r>
      </text>
    </comment>
    <comment ref="P8" authorId="0">
      <text>
        <r>
          <rPr>
            <b/>
            <sz val="9"/>
            <color indexed="81"/>
            <rFont val="Tahoma"/>
            <family val="2"/>
          </rPr>
          <t>PSS: Enter the % of non Medicare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9"/>
            <color indexed="81"/>
            <rFont val="Tahoma"/>
            <family val="2"/>
          </rPr>
          <t>PSS: Enter the % of Markup 3rd party payers pay above Medicare rates</t>
        </r>
      </text>
    </comment>
    <comment ref="E30" authorId="1">
      <text>
        <r>
          <rPr>
            <sz val="9"/>
            <color indexed="81"/>
            <rFont val="Tahoma"/>
            <family val="2"/>
          </rPr>
          <t xml:space="preserve">Enter the projected urgent case volume
</t>
        </r>
      </text>
    </comment>
    <comment ref="E31" authorId="1">
      <text>
        <r>
          <rPr>
            <sz val="9"/>
            <color indexed="81"/>
            <rFont val="Tahoma"/>
            <family val="2"/>
          </rPr>
          <t xml:space="preserve">Enter the projected urgent case volume
</t>
        </r>
      </text>
    </comment>
    <comment ref="E32" authorId="1">
      <text>
        <r>
          <rPr>
            <sz val="9"/>
            <color indexed="81"/>
            <rFont val="Tahoma"/>
            <family val="2"/>
          </rPr>
          <t xml:space="preserve">Enter the projected urgent case volume
</t>
        </r>
      </text>
    </comment>
    <comment ref="E33" authorId="1">
      <text>
        <r>
          <rPr>
            <sz val="9"/>
            <color indexed="81"/>
            <rFont val="Tahoma"/>
            <family val="2"/>
          </rPr>
          <t xml:space="preserve">Enter the projected urgent case volume
</t>
        </r>
      </text>
    </comment>
    <comment ref="E34" authorId="1">
      <text>
        <r>
          <rPr>
            <sz val="9"/>
            <color indexed="81"/>
            <rFont val="Tahoma"/>
            <family val="2"/>
          </rPr>
          <t xml:space="preserve">Enter the projected urgent case volume
</t>
        </r>
      </text>
    </comment>
    <comment ref="E35" authorId="1">
      <text>
        <r>
          <rPr>
            <sz val="9"/>
            <color indexed="81"/>
            <rFont val="Tahoma"/>
            <family val="2"/>
          </rPr>
          <t xml:space="preserve">Enter the projected urgent case volume
</t>
        </r>
      </text>
    </comment>
    <comment ref="E36" authorId="1">
      <text>
        <r>
          <rPr>
            <sz val="9"/>
            <color rgb="FF000000"/>
            <rFont val="Tahoma"/>
            <family val="2"/>
          </rPr>
          <t xml:space="preserve">Enter the projected urgent case volume
</t>
        </r>
      </text>
    </comment>
  </commentList>
</comments>
</file>

<file path=xl/comments2.xml><?xml version="1.0" encoding="utf-8"?>
<comments xmlns="http://schemas.openxmlformats.org/spreadsheetml/2006/main">
  <authors>
    <author>Nancy Stephens</author>
    <author>Marty Montes</author>
  </authors>
  <commentList>
    <comment ref="L10" authorId="0">
      <text>
        <r>
          <rPr>
            <b/>
            <sz val="9"/>
            <color indexed="81"/>
            <rFont val="Tahoma"/>
            <family val="2"/>
          </rPr>
          <t>PSS:</t>
        </r>
        <r>
          <rPr>
            <sz val="9"/>
            <color indexed="81"/>
            <rFont val="Tahoma"/>
            <family val="2"/>
          </rPr>
          <t xml:space="preserve">
Enter Employer Tax Rate
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PSS:</t>
        </r>
        <r>
          <rPr>
            <sz val="9"/>
            <color indexed="81"/>
            <rFont val="Tahoma"/>
            <family val="2"/>
          </rPr>
          <t xml:space="preserve">
Enter Employer Match</t>
        </r>
      </text>
    </comment>
    <comment ref="N10" authorId="0">
      <text>
        <r>
          <rPr>
            <sz val="9"/>
            <color indexed="81"/>
            <rFont val="Tahoma"/>
            <family val="2"/>
          </rPr>
          <t xml:space="preserve">PSS: Enter the Bi Weekly cost to the employer
</t>
        </r>
      </text>
    </comment>
    <comment ref="O10" authorId="0">
      <text>
        <r>
          <rPr>
            <sz val="9"/>
            <color indexed="81"/>
            <rFont val="Tahoma"/>
            <family val="2"/>
          </rPr>
          <t xml:space="preserve">PSS: Enter the Bi Weekly cost to the employee
</t>
        </r>
      </text>
    </comment>
    <comment ref="U10" authorId="0">
      <text>
        <r>
          <rPr>
            <b/>
            <sz val="9"/>
            <color indexed="81"/>
            <rFont val="Tahoma"/>
            <family val="2"/>
          </rPr>
          <t>PSS:</t>
        </r>
        <r>
          <rPr>
            <sz val="9"/>
            <color indexed="81"/>
            <rFont val="Tahoma"/>
            <family val="2"/>
          </rPr>
          <t xml:space="preserve">
Enter Employer Tax Rate
</t>
        </r>
      </text>
    </comment>
    <comment ref="V10" authorId="0">
      <text>
        <r>
          <rPr>
            <b/>
            <sz val="9"/>
            <color indexed="81"/>
            <rFont val="Tahoma"/>
            <family val="2"/>
          </rPr>
          <t>PSS:</t>
        </r>
        <r>
          <rPr>
            <sz val="9"/>
            <color indexed="81"/>
            <rFont val="Tahoma"/>
            <family val="2"/>
          </rPr>
          <t xml:space="preserve">
Enter Employer Match</t>
        </r>
      </text>
    </comment>
    <comment ref="I11" authorId="1">
      <text>
        <r>
          <rPr>
            <b/>
            <sz val="9"/>
            <color rgb="FF000000"/>
            <rFont val="Tahoma"/>
            <family val="2"/>
          </rPr>
          <t>Indicate forecast employee status: active, term, or furlough</t>
        </r>
      </text>
    </comment>
    <comment ref="AC33" authorId="0">
      <text>
        <r>
          <rPr>
            <b/>
            <sz val="9"/>
            <color rgb="FF000000"/>
            <rFont val="Tahoma"/>
            <family val="2"/>
          </rPr>
          <t xml:space="preserve">PSS - insert Annual Case Volume
</t>
        </r>
      </text>
    </comment>
  </commentList>
</comments>
</file>

<file path=xl/comments3.xml><?xml version="1.0" encoding="utf-8"?>
<comments xmlns="http://schemas.openxmlformats.org/spreadsheetml/2006/main">
  <authors>
    <author>Nancy Stephens</author>
  </authors>
  <commentList>
    <comment ref="E8" authorId="0">
      <text>
        <r>
          <rPr>
            <b/>
            <sz val="9"/>
            <color rgb="FF000000"/>
            <rFont val="Tahoma"/>
            <family val="2"/>
          </rPr>
          <t xml:space="preserve">PSS: Enter the annual cost of the contract.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PSS: Select a status type from the drop down list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 xml:space="preserve">PSS: Enter the date the vendor was contacted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8" authorId="0">
      <text>
        <r>
          <rPr>
            <sz val="9"/>
            <color indexed="81"/>
            <rFont val="Tahoma"/>
            <family val="2"/>
          </rPr>
          <t xml:space="preserve">PSS: Enter the date regular service resumes
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 xml:space="preserve">PSS: Enter notes from vendor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Marty Montes</author>
  </authors>
  <commentList>
    <comment ref="H7" authorId="0">
      <text>
        <r>
          <rPr>
            <b/>
            <sz val="9"/>
            <color rgb="FF000000"/>
            <rFont val="Tahoma"/>
            <family val="2"/>
          </rPr>
          <t xml:space="preserve">Enter the most recent week data is available. 
</t>
        </r>
      </text>
    </comment>
  </commentList>
</comments>
</file>

<file path=xl/sharedStrings.xml><?xml version="1.0" encoding="utf-8"?>
<sst xmlns="http://schemas.openxmlformats.org/spreadsheetml/2006/main" count="469" uniqueCount="244">
  <si>
    <t>NET CASH FLOW</t>
  </si>
  <si>
    <t>ENDING CASH BALANCE</t>
  </si>
  <si>
    <t>Actual</t>
  </si>
  <si>
    <t>WE</t>
  </si>
  <si>
    <t>› Capital Expenditures</t>
  </si>
  <si>
    <t>Total</t>
  </si>
  <si>
    <t>13 week</t>
  </si>
  <si>
    <t>Other</t>
  </si>
  <si>
    <t>Revenue</t>
  </si>
  <si>
    <t>› Capital contributions from Owners</t>
  </si>
  <si>
    <t>› Payroll, including ER tax and benefits</t>
  </si>
  <si>
    <t>› Utilities</t>
  </si>
  <si>
    <t>› Rent</t>
  </si>
  <si>
    <t>› General Taxes / Property Taxes</t>
  </si>
  <si>
    <t>› Insurance (General, D&amp;O, Other)</t>
  </si>
  <si>
    <t>› Professional Fees</t>
  </si>
  <si>
    <t>Capital Expenditures by Project</t>
  </si>
  <si>
    <t>› Debt service payments</t>
  </si>
  <si>
    <t>Total Funding Requirements</t>
  </si>
  <si>
    <t>TOTAL CASH DISBURSEMENTS</t>
  </si>
  <si>
    <t>BEGINNING CASH BALANCE</t>
  </si>
  <si>
    <t>ER Payroll Tax</t>
  </si>
  <si>
    <t>ER Benefits</t>
  </si>
  <si>
    <t>Salaries and Wages</t>
  </si>
  <si>
    <t>FN / Ref.</t>
  </si>
  <si>
    <t>Status</t>
  </si>
  <si>
    <t>Urgent Case Volume</t>
  </si>
  <si>
    <t>› Accounts Receivable Collections</t>
  </si>
  <si>
    <t>Total Contracted Services</t>
  </si>
  <si>
    <t>PM Service Contracts</t>
  </si>
  <si>
    <t>Notes</t>
  </si>
  <si>
    <t>Re-instate date</t>
  </si>
  <si>
    <t>Building Access Terminated</t>
  </si>
  <si>
    <t>Terminated Access to EMR/HER</t>
  </si>
  <si>
    <t>Hrly Rate</t>
  </si>
  <si>
    <t>Costs</t>
  </si>
  <si>
    <t xml:space="preserve">Retention </t>
  </si>
  <si>
    <t>Employer Match</t>
  </si>
  <si>
    <t>Gross Wages</t>
  </si>
  <si>
    <t>ER Match</t>
  </si>
  <si>
    <t>› Prior Period Distributions</t>
  </si>
  <si>
    <t>Other Expenses</t>
  </si>
  <si>
    <t>Total Income</t>
  </si>
  <si>
    <t>30</t>
  </si>
  <si>
    <t>150</t>
  </si>
  <si>
    <t>120</t>
  </si>
  <si>
    <t>90</t>
  </si>
  <si>
    <t>60</t>
  </si>
  <si>
    <t>Current</t>
  </si>
  <si>
    <t>Vendor Name</t>
  </si>
  <si>
    <t>Date of Notice</t>
  </si>
  <si>
    <t>Pack or Per Use Contracts</t>
  </si>
  <si>
    <t>Other Contracts</t>
  </si>
  <si>
    <t>AR Balance</t>
  </si>
  <si>
    <t>Aging Buckets</t>
  </si>
  <si>
    <t>180+ Credit Balances</t>
  </si>
  <si>
    <t>Role</t>
  </si>
  <si>
    <t>EE Benefits</t>
  </si>
  <si>
    <t>Loan Schedules</t>
  </si>
  <si>
    <t>Monthly</t>
  </si>
  <si>
    <t xml:space="preserve">Debt </t>
  </si>
  <si>
    <t>Service</t>
  </si>
  <si>
    <t>› Contracted Services</t>
  </si>
  <si>
    <t>E</t>
  </si>
  <si>
    <t>G</t>
  </si>
  <si>
    <t>H</t>
  </si>
  <si>
    <t xml:space="preserve">Annual </t>
  </si>
  <si>
    <t>I</t>
  </si>
  <si>
    <t>› Other (Repairs, Supplies, etc)</t>
  </si>
  <si>
    <t>Forecasted Weekly Payroll</t>
  </si>
  <si>
    <t>Ongoing Weekly Payroll - Essential Staff ONLY</t>
  </si>
  <si>
    <t>Bi-Weekly Lay Off or Furlough Costs</t>
  </si>
  <si>
    <t>Total cash collections</t>
  </si>
  <si>
    <t>Medicare</t>
  </si>
  <si>
    <t>Procedure</t>
  </si>
  <si>
    <t xml:space="preserve">Total </t>
  </si>
  <si>
    <t>Description</t>
  </si>
  <si>
    <t>Volume</t>
  </si>
  <si>
    <t>Local Rate</t>
  </si>
  <si>
    <t>Total Revenue</t>
  </si>
  <si>
    <t xml:space="preserve">Facility Fee </t>
  </si>
  <si>
    <t>TOTALS</t>
  </si>
  <si>
    <t>Urgent Cases Projected</t>
  </si>
  <si>
    <t>Ramp up Case Volume</t>
  </si>
  <si>
    <t>Medicare %</t>
  </si>
  <si>
    <t>Other Payer Mix</t>
  </si>
  <si>
    <t>CPT</t>
  </si>
  <si>
    <t>Code</t>
  </si>
  <si>
    <t>Ramp up rate</t>
  </si>
  <si>
    <t>› Sublease Rental</t>
  </si>
  <si>
    <t>B</t>
  </si>
  <si>
    <r>
      <t>Starting week ending</t>
    </r>
    <r>
      <rPr>
        <b/>
        <sz val="10"/>
        <rFont val="Arial"/>
        <family val="2"/>
      </rPr>
      <t>:</t>
    </r>
  </si>
  <si>
    <t>Facility Revenue</t>
  </si>
  <si>
    <t>› Case Volume</t>
  </si>
  <si>
    <t>TOTAL REVENUE</t>
  </si>
  <si>
    <t>ONE TIME CLOSURE COSTS</t>
  </si>
  <si>
    <t>EIXED COSTS</t>
  </si>
  <si>
    <t>OTHER</t>
  </si>
  <si>
    <t>VARIABLE COSTS</t>
  </si>
  <si>
    <t>SOURCES OF CASH</t>
  </si>
  <si>
    <t>› Variable Staffing</t>
  </si>
  <si>
    <t>› Variable Supply Costs</t>
  </si>
  <si>
    <t>Before you get started, you need to pull together the following items:</t>
  </si>
  <si>
    <t>C</t>
  </si>
  <si>
    <t>Accurate Debt balances and access to loan amortization schedules</t>
  </si>
  <si>
    <t>Breakdown of Fixed and Variable categories</t>
  </si>
  <si>
    <t xml:space="preserve">Recent KPI data </t>
  </si>
  <si>
    <t>Trending Income Statement - for recent trends</t>
  </si>
  <si>
    <t>A historical Income Statement</t>
  </si>
  <si>
    <t xml:space="preserve">Review AR for % of collectability </t>
  </si>
  <si>
    <t>Make sure AR is net of contractual adjustments</t>
  </si>
  <si>
    <t>Delegate AR list to staff for collection efforts</t>
  </si>
  <si>
    <t xml:space="preserve">Review list for disputed items </t>
  </si>
  <si>
    <t>If  your contract book is not electronic with values of contracts, build it</t>
  </si>
  <si>
    <t>Notify all contracted vendors of shut down</t>
  </si>
  <si>
    <t xml:space="preserve">Put services on hold, terminate or renegotiate </t>
  </si>
  <si>
    <t xml:space="preserve">Document any reduction during shut down in tracking tool </t>
  </si>
  <si>
    <t xml:space="preserve">Gather a list of cases by category </t>
  </si>
  <si>
    <t>Understand average revenue per category</t>
  </si>
  <si>
    <t>Review list for urgent cases allowable per state, if still open</t>
  </si>
  <si>
    <t>Map out how case mix will ramp up once open</t>
  </si>
  <si>
    <t>A master list of all active employees, rate of pay, role and status</t>
  </si>
  <si>
    <t>Identify employees as terminated, furloughed, or essential</t>
  </si>
  <si>
    <t>Identify all staff with health insurance benefits, Employer costs and Employee Costs</t>
  </si>
  <si>
    <t>Identify Essential Staff as Fixed Staffing or Variable Staffing during ramp up</t>
  </si>
  <si>
    <t>Cost Type</t>
  </si>
  <si>
    <t>Annual Wages</t>
  </si>
  <si>
    <t>Fixed Annual Contract Costs</t>
  </si>
  <si>
    <t>Fixed Monthly Costs</t>
  </si>
  <si>
    <t>Avg Hrs</t>
  </si>
  <si>
    <t>Fixed Annual Wages</t>
  </si>
  <si>
    <t>Variable Annual Wages</t>
  </si>
  <si>
    <t>Contract Types</t>
  </si>
  <si>
    <t>Reduced Monthly Costs</t>
  </si>
  <si>
    <t>Urgent Case Income</t>
  </si>
  <si>
    <t>Ramp up Income</t>
  </si>
  <si>
    <t>Ramp up case collections</t>
  </si>
  <si>
    <t>Urgent case collections</t>
  </si>
  <si>
    <t>ASC facility income</t>
  </si>
  <si>
    <t>D</t>
  </si>
  <si>
    <t>› Loans, LOC, PPP</t>
  </si>
  <si>
    <t>Medicare Facility Fees</t>
  </si>
  <si>
    <t>Other Payers</t>
  </si>
  <si>
    <t xml:space="preserve">Per </t>
  </si>
  <si>
    <t>Case</t>
  </si>
  <si>
    <t>Variable Costs per case</t>
  </si>
  <si>
    <t>Urgent Case Costs</t>
  </si>
  <si>
    <t>Ramp up Case Costs</t>
  </si>
  <si>
    <t xml:space="preserve">Total Costs </t>
  </si>
  <si>
    <t>Weekly Volume &amp; Rates Before Shut Down</t>
  </si>
  <si>
    <t>%</t>
  </si>
  <si>
    <t>As a % of weekly volume</t>
  </si>
  <si>
    <t>› Urgent Case Collections</t>
  </si>
  <si>
    <t>› Ramp up Case Collections</t>
  </si>
  <si>
    <t>Annual Case Volume:</t>
  </si>
  <si>
    <t>Enter % of Taxes, Benefits</t>
  </si>
  <si>
    <t>Per Case</t>
  </si>
  <si>
    <t xml:space="preserve">Reroute emails, Access to EMR, building, etc. </t>
  </si>
  <si>
    <t>Termination Costs</t>
  </si>
  <si>
    <t>F</t>
  </si>
  <si>
    <t>› A/P Pay down</t>
  </si>
  <si>
    <t>› Wages &amp; Related - Lay Off</t>
  </si>
  <si>
    <t>Expected re-open date:</t>
  </si>
  <si>
    <t>STEPS:</t>
  </si>
  <si>
    <t>1. Review annual volume or recent volume and assign a % of volume to Medicare and to 3rd Party Payers</t>
  </si>
  <si>
    <t>3. Gather the average costs per case by cpt grouping based on recent KPI data</t>
  </si>
  <si>
    <t>2. Enter the average local Rate for Medicare for each grouping. 2020 Medicare rates are available on eSupport</t>
  </si>
  <si>
    <t>A</t>
  </si>
  <si>
    <t>1. All fields in White pull from Tab A</t>
  </si>
  <si>
    <t>ASC Collections</t>
  </si>
  <si>
    <t>2. In Row 11 - Enter the % of cases during ramp the facility will do per week</t>
  </si>
  <si>
    <t>3. For collections - enter in the % of contracted charges expected to collect and the timing of the collections</t>
  </si>
  <si>
    <t>1. Row 10 - Enter the AR Balance before the week of shut down. Make sure this number is net of contractual allowance</t>
  </si>
  <si>
    <t>2. Enter the Aging buckets by Grouping, assess the ability to collect</t>
  </si>
  <si>
    <t xml:space="preserve">3. Row 11 - Enter the % of Each Bucket assumed to collect each week. </t>
  </si>
  <si>
    <t xml:space="preserve">1. Export your AP Aging report from the financial System.  Make sure all bills are entered. </t>
  </si>
  <si>
    <t>2. Age the payables out based on Due date (from financial system)</t>
  </si>
  <si>
    <t xml:space="preserve">3. Review Aging for disputed invoices, debt payments, etc  </t>
  </si>
  <si>
    <t>Leases &amp; Other Obligations</t>
  </si>
  <si>
    <t xml:space="preserve">1. Pull the contract book, enter all the committed "Fixed" costs </t>
  </si>
  <si>
    <t xml:space="preserve">2. Column C - Enter the annual "Fixed" costs </t>
  </si>
  <si>
    <t>10. Column R - If Column G status Is Active - This Data will pull over</t>
  </si>
  <si>
    <t>11. Column Z - Enter the % of benefits for fixed staff</t>
  </si>
  <si>
    <t>12. Column AA - Enter the % of benefits for variable staff</t>
  </si>
  <si>
    <t>3. Column E - Enter the notification status of the vendor</t>
  </si>
  <si>
    <t>4. Column F - Enter the reduced rate negotiated with the vendor</t>
  </si>
  <si>
    <t>1. Column A - Enter the Capex Projects or Equipment the faciltiiy has committed</t>
  </si>
  <si>
    <t>2. Column E - Q The weekly cash outlay due for Capex Projects</t>
  </si>
  <si>
    <t>1. Column C - Enter the Capex Projects or Equipment the faciltiiy has committed</t>
  </si>
  <si>
    <t>1. Column C - Enter the Average Annual Expenses for other expenes</t>
  </si>
  <si>
    <t>Last 12 Months</t>
  </si>
  <si>
    <t>Average Monthly</t>
  </si>
  <si>
    <t>2.5 X Average</t>
  </si>
  <si>
    <t>Total Amount of Loan</t>
  </si>
  <si>
    <t>1. Gross Wages</t>
  </si>
  <si>
    <t>2. Employer Costs - Benefits</t>
  </si>
  <si>
    <t>3. Employer Costs - 401K Match</t>
  </si>
  <si>
    <t>4. Workers Comp</t>
  </si>
  <si>
    <t>J</t>
  </si>
  <si>
    <t>1. Enter the Annual Wage, Related and Other Expenses covered under the bill</t>
  </si>
  <si>
    <t>The most up to date AP aging report - open all the mail, post the bills</t>
  </si>
  <si>
    <t>The most up to date AR Balances</t>
  </si>
  <si>
    <t>The most up to date cash balance to start your cash flow projections</t>
  </si>
  <si>
    <t>ASC 13 WEEK CASH FLOW FORECAST TOOL</t>
  </si>
  <si>
    <t>DATA COLLECTION</t>
  </si>
  <si>
    <t>BALANCE SHEET</t>
  </si>
  <si>
    <t>INCOME STATEMENT</t>
  </si>
  <si>
    <t>ACCOUNTS RECEIVABLE AGING REPORT</t>
  </si>
  <si>
    <t>ACCOUNTS PAYABLE AGING REPORT</t>
  </si>
  <si>
    <t>MASTER LIST OF CONTRACTS</t>
  </si>
  <si>
    <t>REVENUE RAMP UP TOOL</t>
  </si>
  <si>
    <t>PAYROLL DATA</t>
  </si>
  <si>
    <t>REVENUE PROJECTIONS</t>
  </si>
  <si>
    <t>REVENUE PROJECTION, RAMP UP, AND COSTS PER CASE SUMMARY</t>
  </si>
  <si>
    <t>PROJECTED COLLECTIONS</t>
  </si>
  <si>
    <t>URGENT AND RAMP UP COSTS PER CASE</t>
  </si>
  <si>
    <t>ACCOUNTS RECEIVABLE COLLECTION PROJECTIONS</t>
  </si>
  <si>
    <t>Supplier Cash Disbursements</t>
  </si>
  <si>
    <t>VENDOR ACCOUNTS PAYABLE</t>
  </si>
  <si>
    <t>Total AR Collections</t>
  </si>
  <si>
    <t>PAYROLL AND RELATED EXPENSES</t>
  </si>
  <si>
    <t xml:space="preserve">1.  Export your Payroll Roster from the payroll system.  </t>
  </si>
  <si>
    <t>2.  Column C - Identify Staff that will be retained as Fixed costs, and all other staff as Variable costs</t>
  </si>
  <si>
    <t xml:space="preserve">3.  Column E &amp; F - Enter the hourly rate and the average hours worked prior to COVID-19 </t>
  </si>
  <si>
    <t>4.  Column G - Gross wages are automatically calculated on Column E times Column F</t>
  </si>
  <si>
    <t>5.  Column J - Row 8 - Enter the % of Employer tax for the ASC</t>
  </si>
  <si>
    <t>6.  Column K - Row 8 - If applicable enter the % of Employer match for 401K</t>
  </si>
  <si>
    <t>7.  Column L - Row 8 - Enter the Employer costs per payroll period for benefits</t>
  </si>
  <si>
    <t>8.  Column M - Row 8 - Enter the Employee contribution per payroll period for benefits</t>
  </si>
  <si>
    <t>9.  Column O &amp; P  - Optional Columns to track access information</t>
  </si>
  <si>
    <t>FIXED COSTS CONTRACT CHECK LIST</t>
  </si>
  <si>
    <t>URGENT AND NON URGENT CAPITAL EXPENDITURES</t>
  </si>
  <si>
    <t>DEBT SERVICE SCHEDULE</t>
  </si>
  <si>
    <t>OTHER EXPENSES</t>
  </si>
  <si>
    <t>PPP LOAN CALCULATION</t>
  </si>
  <si>
    <t>4. Enter the average Medicare weekly volume the facility was doing before COVID-19 , group the volume by top CPT codes and enter average revenue per code and the Medicare rate</t>
  </si>
  <si>
    <t>5. Enter the average weekly volume from 3rd party payers the facility was doing before COVID-19 , group the volume by top CPT codes and enter average revenue per code at the average markup %</t>
  </si>
  <si>
    <t>6. Of the categories and volume above, enter the percentage of cases the facility can due under state law as emergent cases</t>
  </si>
  <si>
    <t>Average</t>
  </si>
  <si>
    <t>PAYCHECK PROTECTION PROGRAM (PPP)</t>
  </si>
  <si>
    <t>5. Other</t>
  </si>
  <si>
    <t>Notes:</t>
  </si>
  <si>
    <t>13 WEEK CASH FLOW FORECAST</t>
  </si>
  <si>
    <t>ENTER ASC NAME HERE (TAB A, ROW 3)</t>
  </si>
</sst>
</file>

<file path=xl/styles.xml><?xml version="1.0" encoding="utf-8"?>
<styleSheet xmlns="http://schemas.openxmlformats.org/spreadsheetml/2006/main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m/d;@"/>
    <numFmt numFmtId="166" formatCode="_(* #,##0_);_(* \(#,##0\);_(* &quot;-&quot;??_);_(@_)"/>
    <numFmt numFmtId="167" formatCode="m/d/yy;@"/>
    <numFmt numFmtId="168" formatCode="#,##0\ _€"/>
    <numFmt numFmtId="169" formatCode="&quot;$&quot;#,##0.00"/>
    <numFmt numFmtId="170" formatCode="0.0%"/>
    <numFmt numFmtId="171" formatCode="mm/dd/yy;@"/>
    <numFmt numFmtId="172" formatCode="&quot;$&quot;#,##0"/>
    <numFmt numFmtId="173" formatCode="0.00_)"/>
  </numFmts>
  <fonts count="6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b/>
      <sz val="16"/>
      <color theme="1"/>
      <name val="Arial"/>
      <family val="2"/>
    </font>
    <font>
      <b/>
      <sz val="10"/>
      <color rgb="FF0070C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color indexed="81"/>
      <name val="Tahoma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6"/>
      <color theme="1" tint="0.24994659260841701"/>
      <name val="Calibri Light"/>
      <family val="2"/>
      <scheme val="major"/>
    </font>
    <font>
      <b/>
      <sz val="11"/>
      <color theme="1" tint="0.24994659260841701"/>
      <name val="Calibri Light"/>
      <family val="2"/>
      <scheme val="major"/>
    </font>
    <font>
      <b/>
      <i/>
      <sz val="16"/>
      <name val="Helv"/>
    </font>
    <font>
      <sz val="10"/>
      <color indexed="8"/>
      <name val="Arial"/>
      <family val="2"/>
    </font>
    <font>
      <sz val="11"/>
      <color rgb="FF22222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b/>
      <sz val="11"/>
      <color indexed="8"/>
      <name val="Arial"/>
      <family val="2"/>
    </font>
    <font>
      <i/>
      <sz val="11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4"/>
      <color rgb="FF0099A8"/>
      <name val="Arial"/>
      <family val="2"/>
    </font>
    <font>
      <b/>
      <sz val="16"/>
      <color rgb="FF000000"/>
      <name val="Arial"/>
      <family val="2"/>
    </font>
    <font>
      <b/>
      <sz val="16"/>
      <color rgb="FF0099A8"/>
      <name val="Arial"/>
      <family val="2"/>
    </font>
    <font>
      <sz val="11"/>
      <color rgb="FF0099A8"/>
      <name val="Calibri"/>
      <family val="2"/>
      <scheme val="minor"/>
    </font>
    <font>
      <sz val="14"/>
      <color rgb="FF0099A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4"/>
      <name val="Arial"/>
      <family val="2"/>
    </font>
    <font>
      <sz val="1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9"/>
      </patternFill>
    </fill>
    <fill>
      <patternFill patternType="solid">
        <fgColor rgb="FF0099A8"/>
        <bgColor indexed="64"/>
      </patternFill>
    </fill>
    <fill>
      <patternFill patternType="solid">
        <fgColor rgb="FF712177"/>
        <bgColor indexed="64"/>
      </patternFill>
    </fill>
    <fill>
      <patternFill patternType="solid">
        <fgColor rgb="FFC9EEFA"/>
        <bgColor indexed="64"/>
      </patternFill>
    </fill>
    <fill>
      <patternFill patternType="solid">
        <fgColor rgb="FFE5DBE6"/>
        <bgColor indexed="64"/>
      </patternFill>
    </fill>
    <fill>
      <patternFill patternType="solid">
        <fgColor rgb="FF022169"/>
        <bgColor indexed="64"/>
      </patternFill>
    </fill>
  </fills>
  <borders count="53">
    <border>
      <left/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ck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ck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ck">
        <color theme="0" tint="-0.34998626667073579"/>
      </bottom>
      <diagonal/>
    </border>
    <border>
      <left/>
      <right/>
      <top style="medium">
        <color theme="0" tint="-0.34998626667073579"/>
      </top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theme="0" tint="-0.34998626667073579"/>
      </bottom>
      <diagonal/>
    </border>
    <border>
      <left style="thin">
        <color auto="1"/>
      </left>
      <right style="thin">
        <color auto="1"/>
      </right>
      <top/>
      <bottom style="medium">
        <color theme="0" tint="-0.34998626667073579"/>
      </bottom>
      <diagonal/>
    </border>
    <border>
      <left style="thin">
        <color auto="1"/>
      </left>
      <right/>
      <top/>
      <bottom style="medium">
        <color theme="0" tint="-0.34998626667073579"/>
      </bottom>
      <diagonal/>
    </border>
    <border>
      <left/>
      <right/>
      <top style="thin">
        <color auto="1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249977111117893"/>
      </top>
      <bottom/>
      <diagonal/>
    </border>
  </borders>
  <cellStyleXfs count="36">
    <xf numFmtId="0" fontId="0" fillId="0" borderId="0"/>
    <xf numFmtId="0" fontId="5" fillId="0" borderId="0"/>
    <xf numFmtId="0" fontId="7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9" fillId="0" borderId="0"/>
    <xf numFmtId="0" fontId="20" fillId="0" borderId="0"/>
    <xf numFmtId="43" fontId="20" fillId="0" borderId="0" applyFont="0" applyFill="0" applyBorder="0" applyAlignment="0" applyProtection="0"/>
    <xf numFmtId="0" fontId="8" fillId="0" borderId="0"/>
    <xf numFmtId="0" fontId="22" fillId="0" borderId="0" applyNumberFormat="0" applyFont="0" applyFill="0" applyBorder="0" applyAlignment="0" applyProtection="0"/>
    <xf numFmtId="43" fontId="5" fillId="0" borderId="0" applyNumberFormat="0" applyFont="0" applyFill="0" applyBorder="0" applyAlignment="0" applyProtection="0"/>
    <xf numFmtId="44" fontId="18" fillId="0" borderId="0" applyFont="0" applyFill="0" applyBorder="0" applyAlignment="0" applyProtection="0"/>
    <xf numFmtId="169" fontId="24" fillId="5" borderId="0" applyFont="0" applyFill="0" applyBorder="0" applyProtection="0">
      <alignment horizontal="right" indent="2"/>
    </xf>
    <xf numFmtId="0" fontId="22" fillId="0" borderId="0"/>
    <xf numFmtId="0" fontId="18" fillId="8" borderId="0"/>
    <xf numFmtId="169" fontId="24" fillId="5" borderId="0" applyFont="0" applyFill="0" applyBorder="0" applyAlignment="0" applyProtection="0"/>
    <xf numFmtId="14" fontId="24" fillId="0" borderId="0" applyFont="0" applyFill="0" applyBorder="0" applyAlignment="0"/>
    <xf numFmtId="0" fontId="27" fillId="0" borderId="32" applyNumberFormat="0" applyProtection="0">
      <alignment vertical="center"/>
    </xf>
    <xf numFmtId="0" fontId="28" fillId="0" borderId="33" applyNumberFormat="0" applyFill="0" applyProtection="0">
      <alignment vertical="center"/>
    </xf>
    <xf numFmtId="0" fontId="29" fillId="0" borderId="34" applyNumberFormat="0" applyFill="0" applyProtection="0">
      <alignment vertical="center"/>
    </xf>
    <xf numFmtId="0" fontId="25" fillId="0" borderId="35" applyNumberFormat="0" applyFill="0" applyProtection="0">
      <alignment vertical="center"/>
    </xf>
    <xf numFmtId="0" fontId="26" fillId="7" borderId="0" applyNumberFormat="0" applyBorder="0" applyProtection="0">
      <alignment vertical="center" wrapText="1"/>
    </xf>
    <xf numFmtId="0" fontId="26" fillId="7" borderId="0" applyBorder="0" applyProtection="0">
      <alignment horizontal="right" vertical="center" wrapText="1" indent="2"/>
    </xf>
    <xf numFmtId="0" fontId="24" fillId="5" borderId="32" applyNumberFormat="0" applyProtection="0">
      <alignment horizontal="right"/>
    </xf>
    <xf numFmtId="0" fontId="24" fillId="6" borderId="0" applyNumberFormat="0" applyFont="0" applyAlignment="0">
      <alignment horizontal="center" vertical="center" wrapText="1"/>
    </xf>
    <xf numFmtId="173" fontId="30" fillId="0" borderId="0"/>
    <xf numFmtId="1" fontId="24" fillId="6" borderId="0" applyFont="0" applyFill="0" applyBorder="0" applyAlignment="0"/>
    <xf numFmtId="10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26">
    <xf numFmtId="0" fontId="0" fillId="0" borderId="0" xfId="0"/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6" fillId="2" borderId="0" xfId="0" applyFont="1" applyFill="1"/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 vertical="center" indent="3"/>
    </xf>
    <xf numFmtId="0" fontId="6" fillId="0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 vertical="top"/>
    </xf>
    <xf numFmtId="0" fontId="6" fillId="0" borderId="18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2" fillId="0" borderId="0" xfId="0" applyFont="1" applyFill="1" applyAlignment="1">
      <alignment horizontal="right" wrapText="1"/>
    </xf>
    <xf numFmtId="0" fontId="2" fillId="0" borderId="0" xfId="0" applyFont="1" applyAlignment="1">
      <alignment horizontal="right" vertical="top" wrapText="1"/>
    </xf>
    <xf numFmtId="164" fontId="2" fillId="0" borderId="0" xfId="0" applyNumberFormat="1" applyFont="1" applyAlignment="1">
      <alignment horizontal="left" wrapText="1"/>
    </xf>
    <xf numFmtId="15" fontId="2" fillId="0" borderId="0" xfId="0" applyNumberFormat="1" applyFont="1" applyAlignment="1">
      <alignment horizontal="right" wrapText="1"/>
    </xf>
    <xf numFmtId="0" fontId="2" fillId="3" borderId="0" xfId="0" applyFont="1" applyFill="1"/>
    <xf numFmtId="0" fontId="5" fillId="3" borderId="0" xfId="0" applyFont="1" applyFill="1"/>
    <xf numFmtId="0" fontId="14" fillId="0" borderId="0" xfId="0" applyFont="1" applyAlignment="1">
      <alignment horizontal="left" indent="1"/>
    </xf>
    <xf numFmtId="0" fontId="5" fillId="0" borderId="0" xfId="0" applyFont="1" applyFill="1" applyAlignment="1">
      <alignment horizontal="right" wrapText="1"/>
    </xf>
    <xf numFmtId="0" fontId="6" fillId="0" borderId="3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/>
    <xf numFmtId="165" fontId="6" fillId="0" borderId="16" xfId="0" applyNumberFormat="1" applyFont="1" applyFill="1" applyBorder="1" applyAlignment="1">
      <alignment horizontal="center" vertical="top"/>
    </xf>
    <xf numFmtId="165" fontId="6" fillId="0" borderId="0" xfId="0" applyNumberFormat="1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left" indent="2"/>
    </xf>
    <xf numFmtId="166" fontId="6" fillId="0" borderId="0" xfId="3" applyNumberFormat="1" applyFont="1" applyFill="1" applyBorder="1" applyAlignment="1">
      <alignment horizontal="right" wrapText="1"/>
    </xf>
    <xf numFmtId="166" fontId="6" fillId="0" borderId="0" xfId="3" applyNumberFormat="1" applyFont="1" applyFill="1" applyBorder="1" applyAlignment="1">
      <alignment horizontal="right"/>
    </xf>
    <xf numFmtId="0" fontId="15" fillId="2" borderId="6" xfId="0" applyFont="1" applyFill="1" applyBorder="1" applyAlignment="1">
      <alignment horizontal="left" indent="2"/>
    </xf>
    <xf numFmtId="0" fontId="5" fillId="0" borderId="6" xfId="0" applyFont="1" applyFill="1" applyBorder="1" applyAlignment="1">
      <alignment horizontal="right" wrapText="1"/>
    </xf>
    <xf numFmtId="166" fontId="5" fillId="0" borderId="0" xfId="3" applyNumberFormat="1" applyFont="1" applyFill="1" applyBorder="1" applyAlignment="1">
      <alignment horizontal="right" wrapText="1"/>
    </xf>
    <xf numFmtId="16" fontId="5" fillId="0" borderId="0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horizontal="left" indent="3"/>
    </xf>
    <xf numFmtId="0" fontId="5" fillId="0" borderId="0" xfId="0" applyFont="1" applyFill="1" applyBorder="1" applyAlignment="1">
      <alignment horizontal="right" wrapText="1"/>
    </xf>
    <xf numFmtId="166" fontId="5" fillId="2" borderId="3" xfId="3" applyNumberFormat="1" applyFont="1" applyFill="1" applyBorder="1" applyAlignment="1"/>
    <xf numFmtId="166" fontId="5" fillId="0" borderId="0" xfId="3" applyNumberFormat="1" applyFont="1" applyFill="1" applyBorder="1" applyAlignment="1"/>
    <xf numFmtId="0" fontId="5" fillId="2" borderId="7" xfId="0" applyFont="1" applyFill="1" applyBorder="1" applyAlignment="1">
      <alignment horizontal="left" indent="2"/>
    </xf>
    <xf numFmtId="166" fontId="5" fillId="2" borderId="3" xfId="3" applyNumberFormat="1" applyFont="1" applyFill="1" applyBorder="1" applyAlignment="1">
      <alignment horizontal="right"/>
    </xf>
    <xf numFmtId="166" fontId="5" fillId="2" borderId="10" xfId="3" applyNumberFormat="1" applyFont="1" applyFill="1" applyBorder="1" applyAlignment="1">
      <alignment horizontal="right" wrapText="1"/>
    </xf>
    <xf numFmtId="166" fontId="5" fillId="2" borderId="3" xfId="3" applyNumberFormat="1" applyFont="1" applyFill="1" applyBorder="1" applyAlignment="1">
      <alignment horizontal="right" wrapText="1"/>
    </xf>
    <xf numFmtId="0" fontId="5" fillId="2" borderId="0" xfId="0" applyFont="1" applyFill="1" applyAlignment="1">
      <alignment horizontal="left" indent="2"/>
    </xf>
    <xf numFmtId="43" fontId="5" fillId="0" borderId="0" xfId="0" applyNumberFormat="1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left" indent="2"/>
    </xf>
    <xf numFmtId="0" fontId="6" fillId="0" borderId="6" xfId="0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left" indent="2"/>
    </xf>
    <xf numFmtId="0" fontId="15" fillId="2" borderId="0" xfId="0" applyFont="1" applyFill="1" applyBorder="1" applyAlignment="1">
      <alignment horizontal="left" indent="2"/>
    </xf>
    <xf numFmtId="166" fontId="5" fillId="0" borderId="0" xfId="3" applyNumberFormat="1" applyFont="1" applyFill="1" applyBorder="1" applyAlignment="1">
      <alignment horizontal="center" wrapText="1"/>
    </xf>
    <xf numFmtId="166" fontId="5" fillId="2" borderId="1" xfId="3" applyNumberFormat="1" applyFont="1" applyFill="1" applyBorder="1" applyAlignment="1"/>
    <xf numFmtId="0" fontId="5" fillId="2" borderId="0" xfId="0" applyFont="1" applyFill="1" applyBorder="1" applyAlignment="1">
      <alignment horizontal="left" indent="2"/>
    </xf>
    <xf numFmtId="166" fontId="5" fillId="2" borderId="0" xfId="0" applyNumberFormat="1" applyFont="1" applyFill="1"/>
    <xf numFmtId="0" fontId="6" fillId="0" borderId="0" xfId="0" applyFont="1" applyFill="1" applyBorder="1" applyAlignment="1">
      <alignment horizontal="right" wrapText="1"/>
    </xf>
    <xf numFmtId="16" fontId="6" fillId="0" borderId="0" xfId="0" applyNumberFormat="1" applyFont="1" applyFill="1" applyBorder="1" applyAlignment="1">
      <alignment horizontal="right" wrapText="1"/>
    </xf>
    <xf numFmtId="43" fontId="5" fillId="0" borderId="6" xfId="0" applyNumberFormat="1" applyFont="1" applyBorder="1" applyAlignment="1">
      <alignment horizontal="right"/>
    </xf>
    <xf numFmtId="16" fontId="5" fillId="2" borderId="0" xfId="0" applyNumberFormat="1" applyFont="1" applyFill="1" applyBorder="1" applyAlignment="1">
      <alignment horizontal="right" wrapText="1"/>
    </xf>
    <xf numFmtId="16" fontId="5" fillId="0" borderId="0" xfId="0" applyNumberFormat="1" applyFont="1" applyFill="1" applyBorder="1" applyAlignment="1">
      <alignment horizontal="right" wrapText="1"/>
    </xf>
    <xf numFmtId="16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right"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wrapText="1"/>
    </xf>
    <xf numFmtId="43" fontId="5" fillId="0" borderId="9" xfId="0" applyNumberFormat="1" applyFont="1" applyBorder="1" applyAlignment="1"/>
    <xf numFmtId="0" fontId="5" fillId="0" borderId="3" xfId="0" applyFont="1" applyFill="1" applyBorder="1" applyAlignment="1">
      <alignment horizontal="right" wrapText="1"/>
    </xf>
    <xf numFmtId="16" fontId="5" fillId="2" borderId="9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166" fontId="6" fillId="0" borderId="3" xfId="3" applyNumberFormat="1" applyFont="1" applyFill="1" applyBorder="1" applyAlignment="1">
      <alignment horizontal="right" wrapText="1"/>
    </xf>
    <xf numFmtId="166" fontId="5" fillId="2" borderId="0" xfId="3" applyNumberFormat="1" applyFont="1" applyFill="1"/>
    <xf numFmtId="43" fontId="5" fillId="2" borderId="8" xfId="0" applyNumberFormat="1" applyFont="1" applyFill="1" applyBorder="1" applyAlignment="1">
      <alignment horizontal="right"/>
    </xf>
    <xf numFmtId="43" fontId="5" fillId="0" borderId="3" xfId="0" applyNumberFormat="1" applyFont="1" applyBorder="1" applyAlignment="1"/>
    <xf numFmtId="16" fontId="5" fillId="2" borderId="3" xfId="0" applyNumberFormat="1" applyFont="1" applyFill="1" applyBorder="1" applyAlignment="1">
      <alignment horizontal="right" wrapText="1"/>
    </xf>
    <xf numFmtId="0" fontId="5" fillId="0" borderId="0" xfId="0" applyFont="1" applyBorder="1"/>
    <xf numFmtId="166" fontId="5" fillId="0" borderId="0" xfId="3" applyNumberFormat="1" applyFont="1" applyFill="1" applyAlignment="1">
      <alignment horizontal="right" wrapText="1"/>
    </xf>
    <xf numFmtId="0" fontId="5" fillId="0" borderId="0" xfId="0" applyFont="1" applyFill="1" applyAlignment="1">
      <alignment horizontal="left" indent="3"/>
    </xf>
    <xf numFmtId="166" fontId="5" fillId="0" borderId="3" xfId="3" applyNumberFormat="1" applyFont="1" applyFill="1" applyBorder="1" applyAlignment="1"/>
    <xf numFmtId="0" fontId="5" fillId="0" borderId="0" xfId="0" applyFont="1" applyFill="1"/>
    <xf numFmtId="0" fontId="6" fillId="4" borderId="23" xfId="0" applyFont="1" applyFill="1" applyBorder="1" applyAlignment="1">
      <alignment horizontal="left" indent="2"/>
    </xf>
    <xf numFmtId="0" fontId="6" fillId="4" borderId="23" xfId="0" applyFont="1" applyFill="1" applyBorder="1" applyAlignment="1">
      <alignment horizontal="center" wrapText="1"/>
    </xf>
    <xf numFmtId="166" fontId="6" fillId="0" borderId="2" xfId="3" applyNumberFormat="1" applyFont="1" applyFill="1" applyBorder="1" applyAlignment="1">
      <alignment horizontal="right" wrapText="1"/>
    </xf>
    <xf numFmtId="166" fontId="6" fillId="4" borderId="22" xfId="3" applyNumberFormat="1" applyFont="1" applyFill="1" applyBorder="1" applyAlignment="1">
      <alignment horizontal="right"/>
    </xf>
    <xf numFmtId="43" fontId="5" fillId="2" borderId="1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166" fontId="9" fillId="2" borderId="0" xfId="3" applyNumberFormat="1" applyFont="1" applyFill="1" applyBorder="1" applyAlignment="1"/>
    <xf numFmtId="166" fontId="9" fillId="0" borderId="0" xfId="3" applyNumberFormat="1" applyFont="1" applyFill="1" applyBorder="1" applyAlignment="1">
      <alignment horizontal="right" wrapText="1"/>
    </xf>
    <xf numFmtId="166" fontId="9" fillId="0" borderId="0" xfId="3" applyNumberFormat="1" applyFont="1" applyFill="1" applyBorder="1" applyAlignment="1"/>
    <xf numFmtId="0" fontId="6" fillId="0" borderId="0" xfId="0" applyFont="1"/>
    <xf numFmtId="165" fontId="6" fillId="0" borderId="16" xfId="0" applyNumberFormat="1" applyFont="1" applyFill="1" applyBorder="1" applyAlignment="1">
      <alignment horizontal="center" vertical="top" wrapText="1"/>
    </xf>
    <xf numFmtId="9" fontId="16" fillId="0" borderId="3" xfId="4" applyFont="1" applyFill="1" applyBorder="1" applyAlignment="1"/>
    <xf numFmtId="16" fontId="5" fillId="0" borderId="3" xfId="0" applyNumberFormat="1" applyFont="1" applyFill="1" applyBorder="1" applyAlignment="1">
      <alignment horizontal="right" wrapText="1"/>
    </xf>
    <xf numFmtId="166" fontId="6" fillId="0" borderId="0" xfId="3" applyNumberFormat="1" applyFont="1" applyFill="1" applyBorder="1" applyAlignment="1"/>
    <xf numFmtId="166" fontId="5" fillId="2" borderId="16" xfId="3" applyNumberFormat="1" applyFont="1" applyFill="1" applyBorder="1" applyAlignment="1"/>
    <xf numFmtId="166" fontId="5" fillId="0" borderId="3" xfId="3" applyNumberFormat="1" applyFont="1" applyFill="1" applyBorder="1" applyAlignment="1">
      <alignment horizontal="right" wrapText="1"/>
    </xf>
    <xf numFmtId="0" fontId="17" fillId="0" borderId="0" xfId="0" applyFont="1" applyAlignment="1">
      <alignment horizontal="centerContinuous"/>
    </xf>
    <xf numFmtId="0" fontId="9" fillId="0" borderId="0" xfId="0" applyFont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43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 wrapText="1"/>
    </xf>
    <xf numFmtId="0" fontId="1" fillId="0" borderId="0" xfId="0" applyFont="1"/>
    <xf numFmtId="0" fontId="1" fillId="0" borderId="0" xfId="0" applyFont="1" applyAlignment="1">
      <alignment horizontal="right" wrapText="1"/>
    </xf>
    <xf numFmtId="0" fontId="1" fillId="3" borderId="0" xfId="0" applyFont="1" applyFill="1"/>
    <xf numFmtId="0" fontId="6" fillId="2" borderId="0" xfId="0" applyFont="1" applyFill="1" applyAlignment="1">
      <alignment horizontal="left" vertical="center" indent="3"/>
    </xf>
    <xf numFmtId="0" fontId="6" fillId="0" borderId="0" xfId="0" applyFont="1" applyAlignment="1">
      <alignment horizontal="right"/>
    </xf>
    <xf numFmtId="0" fontId="6" fillId="0" borderId="18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3" xfId="0" applyFont="1" applyBorder="1" applyAlignment="1">
      <alignment horizontal="center" vertical="top"/>
    </xf>
    <xf numFmtId="0" fontId="5" fillId="0" borderId="0" xfId="0" applyFont="1" applyAlignment="1">
      <alignment vertical="top" wrapText="1"/>
    </xf>
    <xf numFmtId="165" fontId="6" fillId="0" borderId="16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43" fontId="5" fillId="2" borderId="0" xfId="0" applyNumberFormat="1" applyFont="1" applyFill="1" applyAlignment="1">
      <alignment horizontal="right"/>
    </xf>
    <xf numFmtId="0" fontId="5" fillId="0" borderId="0" xfId="0" applyFont="1" applyAlignment="1">
      <alignment horizontal="left" indent="3"/>
    </xf>
    <xf numFmtId="43" fontId="5" fillId="0" borderId="0" xfId="0" applyNumberFormat="1" applyFont="1" applyAlignment="1">
      <alignment horizontal="right"/>
    </xf>
    <xf numFmtId="16" fontId="5" fillId="2" borderId="0" xfId="0" applyNumberFormat="1" applyFont="1" applyFill="1" applyAlignment="1">
      <alignment horizontal="right" wrapText="1"/>
    </xf>
    <xf numFmtId="16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9" fillId="2" borderId="0" xfId="0" applyFont="1" applyFill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166" fontId="5" fillId="4" borderId="22" xfId="3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43" fontId="5" fillId="0" borderId="0" xfId="3" applyFont="1" applyAlignment="1">
      <alignment horizontal="right"/>
    </xf>
    <xf numFmtId="0" fontId="5" fillId="2" borderId="0" xfId="0" applyFont="1" applyFill="1" applyAlignment="1">
      <alignment horizontal="center"/>
    </xf>
    <xf numFmtId="0" fontId="5" fillId="0" borderId="0" xfId="13" quotePrefix="1" applyFont="1" applyAlignment="1">
      <alignment horizontal="center"/>
    </xf>
    <xf numFmtId="0" fontId="22" fillId="0" borderId="0" xfId="13" applyAlignment="1">
      <alignment horizontal="center"/>
    </xf>
    <xf numFmtId="0" fontId="5" fillId="0" borderId="0" xfId="13" applyFont="1" applyAlignment="1">
      <alignment horizontal="center"/>
    </xf>
    <xf numFmtId="166" fontId="2" fillId="0" borderId="0" xfId="0" applyNumberFormat="1" applyFont="1" applyAlignment="1">
      <alignment horizontal="right"/>
    </xf>
    <xf numFmtId="9" fontId="5" fillId="2" borderId="3" xfId="0" applyNumberFormat="1" applyFont="1" applyFill="1" applyBorder="1" applyAlignment="1">
      <alignment horizontal="right" wrapText="1"/>
    </xf>
    <xf numFmtId="43" fontId="5" fillId="2" borderId="3" xfId="0" applyNumberFormat="1" applyFont="1" applyFill="1" applyBorder="1" applyAlignment="1"/>
    <xf numFmtId="43" fontId="1" fillId="0" borderId="0" xfId="3" applyFont="1" applyAlignment="1">
      <alignment horizontal="right" wrapText="1"/>
    </xf>
    <xf numFmtId="43" fontId="6" fillId="2" borderId="0" xfId="3" applyFont="1" applyFill="1" applyAlignment="1">
      <alignment horizontal="left" vertical="center" indent="3"/>
    </xf>
    <xf numFmtId="43" fontId="6" fillId="0" borderId="0" xfId="3" applyFont="1" applyAlignment="1">
      <alignment horizontal="right"/>
    </xf>
    <xf numFmtId="43" fontId="5" fillId="0" borderId="0" xfId="3" applyFont="1" applyAlignment="1">
      <alignment horizontal="right" wrapText="1"/>
    </xf>
    <xf numFmtId="43" fontId="5" fillId="0" borderId="0" xfId="3" applyFont="1" applyAlignment="1">
      <alignment horizontal="center" wrapText="1"/>
    </xf>
    <xf numFmtId="43" fontId="6" fillId="0" borderId="0" xfId="3" applyFont="1" applyAlignment="1">
      <alignment horizontal="right" wrapText="1"/>
    </xf>
    <xf numFmtId="43" fontId="5" fillId="2" borderId="0" xfId="3" applyFont="1" applyFill="1" applyAlignment="1">
      <alignment horizontal="left"/>
    </xf>
    <xf numFmtId="43" fontId="9" fillId="0" borderId="0" xfId="3" applyFont="1" applyAlignment="1">
      <alignment horizontal="center" wrapText="1"/>
    </xf>
    <xf numFmtId="10" fontId="5" fillId="2" borderId="0" xfId="4" applyNumberFormat="1" applyFont="1" applyFill="1" applyAlignment="1">
      <alignment horizontal="right"/>
    </xf>
    <xf numFmtId="43" fontId="13" fillId="0" borderId="0" xfId="3" applyFont="1" applyAlignment="1">
      <alignment horizontal="center"/>
    </xf>
    <xf numFmtId="43" fontId="5" fillId="2" borderId="0" xfId="3" applyFont="1" applyFill="1" applyAlignment="1">
      <alignment horizontal="right"/>
    </xf>
    <xf numFmtId="43" fontId="5" fillId="0" borderId="0" xfId="3" applyFont="1" applyFill="1" applyBorder="1" applyAlignment="1"/>
    <xf numFmtId="43" fontId="6" fillId="2" borderId="0" xfId="3" applyFont="1" applyFill="1" applyAlignment="1">
      <alignment horizontal="center"/>
    </xf>
    <xf numFmtId="43" fontId="9" fillId="2" borderId="0" xfId="3" applyFont="1" applyFill="1" applyBorder="1" applyAlignment="1"/>
    <xf numFmtId="43" fontId="1" fillId="0" borderId="0" xfId="3" applyFont="1" applyAlignment="1">
      <alignment horizontal="right"/>
    </xf>
    <xf numFmtId="14" fontId="10" fillId="0" borderId="0" xfId="0" applyNumberFormat="1" applyFont="1" applyAlignment="1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 wrapText="1"/>
    </xf>
    <xf numFmtId="166" fontId="5" fillId="2" borderId="0" xfId="3" applyNumberFormat="1" applyFont="1" applyFill="1" applyBorder="1" applyAlignment="1">
      <alignment horizontal="right" wrapText="1"/>
    </xf>
    <xf numFmtId="0" fontId="6" fillId="2" borderId="5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right" wrapText="1"/>
    </xf>
    <xf numFmtId="43" fontId="5" fillId="0" borderId="16" xfId="0" applyNumberFormat="1" applyFont="1" applyBorder="1" applyAlignment="1"/>
    <xf numFmtId="166" fontId="5" fillId="0" borderId="18" xfId="3" applyNumberFormat="1" applyFont="1" applyFill="1" applyBorder="1" applyAlignment="1"/>
    <xf numFmtId="0" fontId="1" fillId="0" borderId="0" xfId="0" applyFont="1" applyFill="1" applyBorder="1" applyAlignment="1">
      <alignment horizontal="right" wrapText="1"/>
    </xf>
    <xf numFmtId="15" fontId="1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right" vertical="top" wrapText="1"/>
    </xf>
    <xf numFmtId="43" fontId="5" fillId="0" borderId="0" xfId="3" applyFont="1"/>
    <xf numFmtId="0" fontId="33" fillId="8" borderId="0" xfId="14" applyFont="1"/>
    <xf numFmtId="0" fontId="33" fillId="3" borderId="0" xfId="14" applyFont="1" applyFill="1"/>
    <xf numFmtId="0" fontId="34" fillId="8" borderId="0" xfId="14" quotePrefix="1" applyFont="1" applyAlignment="1">
      <alignment horizontal="left"/>
    </xf>
    <xf numFmtId="0" fontId="35" fillId="3" borderId="0" xfId="14" applyFont="1" applyFill="1"/>
    <xf numFmtId="0" fontId="34" fillId="8" borderId="0" xfId="14" applyFont="1" applyAlignment="1" applyProtection="1">
      <alignment horizontal="right"/>
      <protection locked="0"/>
    </xf>
    <xf numFmtId="0" fontId="36" fillId="2" borderId="29" xfId="14" applyFont="1" applyFill="1" applyBorder="1" applyAlignment="1">
      <alignment horizontal="centerContinuous"/>
    </xf>
    <xf numFmtId="0" fontId="37" fillId="2" borderId="31" xfId="14" applyFont="1" applyFill="1" applyBorder="1" applyAlignment="1">
      <alignment horizontal="centerContinuous"/>
    </xf>
    <xf numFmtId="0" fontId="37" fillId="2" borderId="30" xfId="14" applyFont="1" applyFill="1" applyBorder="1" applyAlignment="1">
      <alignment horizontal="centerContinuous"/>
    </xf>
    <xf numFmtId="0" fontId="33" fillId="8" borderId="0" xfId="14" applyFont="1" applyBorder="1" applyAlignment="1">
      <alignment horizontal="center"/>
    </xf>
    <xf numFmtId="0" fontId="34" fillId="3" borderId="0" xfId="14" applyFont="1" applyFill="1" applyAlignment="1">
      <alignment horizontal="right"/>
    </xf>
    <xf numFmtId="0" fontId="34" fillId="8" borderId="0" xfId="14" applyFont="1" applyAlignment="1">
      <alignment horizontal="left"/>
    </xf>
    <xf numFmtId="0" fontId="34" fillId="8" borderId="0" xfId="14" applyFont="1" applyAlignment="1">
      <alignment horizontal="right"/>
    </xf>
    <xf numFmtId="0" fontId="34" fillId="8" borderId="0" xfId="14" quotePrefix="1" applyFont="1" applyAlignment="1">
      <alignment horizontal="right"/>
    </xf>
    <xf numFmtId="17" fontId="34" fillId="8" borderId="0" xfId="14" quotePrefix="1" applyNumberFormat="1" applyFont="1" applyAlignment="1">
      <alignment horizontal="right"/>
    </xf>
    <xf numFmtId="0" fontId="33" fillId="8" borderId="0" xfId="14" applyFont="1" applyAlignment="1">
      <alignment horizontal="right"/>
    </xf>
    <xf numFmtId="0" fontId="38" fillId="8" borderId="0" xfId="14" applyFont="1" applyAlignment="1">
      <alignment horizontal="left"/>
    </xf>
    <xf numFmtId="0" fontId="38" fillId="8" borderId="0" xfId="14" quotePrefix="1" applyFont="1" applyAlignment="1">
      <alignment horizontal="left"/>
    </xf>
    <xf numFmtId="0" fontId="38" fillId="8" borderId="0" xfId="14" applyFont="1" applyAlignment="1">
      <alignment horizontal="right"/>
    </xf>
    <xf numFmtId="0" fontId="38" fillId="8" borderId="0" xfId="14" quotePrefix="1" applyFont="1" applyAlignment="1">
      <alignment horizontal="right"/>
    </xf>
    <xf numFmtId="0" fontId="38" fillId="3" borderId="0" xfId="14" applyFont="1" applyFill="1" applyAlignment="1">
      <alignment horizontal="right"/>
    </xf>
    <xf numFmtId="0" fontId="33" fillId="8" borderId="0" xfId="14" applyFont="1" applyProtection="1">
      <protection locked="0"/>
    </xf>
    <xf numFmtId="0" fontId="33" fillId="8" borderId="0" xfId="14" quotePrefix="1" applyFont="1" applyAlignment="1">
      <alignment horizontal="left"/>
    </xf>
    <xf numFmtId="172" fontId="33" fillId="8" borderId="0" xfId="14" applyNumberFormat="1" applyFont="1"/>
    <xf numFmtId="3" fontId="33" fillId="3" borderId="0" xfId="14" applyNumberFormat="1" applyFont="1" applyFill="1"/>
    <xf numFmtId="172" fontId="33" fillId="3" borderId="0" xfId="14" applyNumberFormat="1" applyFont="1" applyFill="1"/>
    <xf numFmtId="3" fontId="33" fillId="8" borderId="0" xfId="14" applyNumberFormat="1" applyFont="1"/>
    <xf numFmtId="0" fontId="33" fillId="3" borderId="0" xfId="14" quotePrefix="1" applyFont="1" applyFill="1" applyAlignment="1">
      <alignment horizontal="left"/>
    </xf>
    <xf numFmtId="3" fontId="39" fillId="8" borderId="0" xfId="14" applyNumberFormat="1" applyFont="1"/>
    <xf numFmtId="3" fontId="39" fillId="3" borderId="0" xfId="14" applyNumberFormat="1" applyFont="1" applyFill="1"/>
    <xf numFmtId="0" fontId="34" fillId="3" borderId="0" xfId="14" applyFont="1" applyFill="1"/>
    <xf numFmtId="3" fontId="34" fillId="3" borderId="0" xfId="14" applyNumberFormat="1" applyFont="1" applyFill="1"/>
    <xf numFmtId="172" fontId="34" fillId="3" borderId="0" xfId="14" applyNumberFormat="1" applyFont="1" applyFill="1"/>
    <xf numFmtId="170" fontId="33" fillId="3" borderId="0" xfId="14" applyNumberFormat="1" applyFont="1" applyFill="1" applyProtection="1">
      <protection locked="0"/>
    </xf>
    <xf numFmtId="169" fontId="33" fillId="8" borderId="0" xfId="14" applyNumberFormat="1" applyFont="1"/>
    <xf numFmtId="17" fontId="34" fillId="8" borderId="0" xfId="14" applyNumberFormat="1" applyFont="1" applyAlignment="1">
      <alignment horizontal="right"/>
    </xf>
    <xf numFmtId="0" fontId="40" fillId="8" borderId="0" xfId="14" applyFont="1" applyAlignment="1">
      <alignment horizontal="right"/>
    </xf>
    <xf numFmtId="172" fontId="33" fillId="2" borderId="0" xfId="14" applyNumberFormat="1" applyFont="1" applyFill="1" applyBorder="1"/>
    <xf numFmtId="0" fontId="41" fillId="8" borderId="0" xfId="14" applyFont="1" applyAlignment="1">
      <alignment horizontal="left"/>
    </xf>
    <xf numFmtId="166" fontId="5" fillId="2" borderId="3" xfId="0" applyNumberFormat="1" applyFont="1" applyFill="1" applyBorder="1" applyAlignment="1">
      <alignment horizontal="right" wrapText="1"/>
    </xf>
    <xf numFmtId="0" fontId="6" fillId="0" borderId="5" xfId="0" applyFont="1" applyBorder="1" applyAlignment="1">
      <alignment horizontal="center" wrapText="1"/>
    </xf>
    <xf numFmtId="43" fontId="6" fillId="0" borderId="5" xfId="3" applyFont="1" applyBorder="1" applyAlignment="1">
      <alignment horizontal="center" wrapText="1"/>
    </xf>
    <xf numFmtId="0" fontId="14" fillId="0" borderId="36" xfId="0" applyFont="1" applyBorder="1" applyAlignment="1">
      <alignment horizontal="left" indent="1"/>
    </xf>
    <xf numFmtId="166" fontId="1" fillId="0" borderId="0" xfId="3" applyNumberFormat="1" applyFont="1"/>
    <xf numFmtId="166" fontId="5" fillId="3" borderId="0" xfId="3" applyNumberFormat="1" applyFont="1" applyFill="1"/>
    <xf numFmtId="166" fontId="5" fillId="0" borderId="0" xfId="3" applyNumberFormat="1" applyFont="1"/>
    <xf numFmtId="0" fontId="6" fillId="2" borderId="28" xfId="6" applyFont="1" applyFill="1" applyBorder="1" applyAlignment="1">
      <alignment horizontal="center" wrapText="1"/>
    </xf>
    <xf numFmtId="166" fontId="6" fillId="2" borderId="28" xfId="3" applyNumberFormat="1" applyFont="1" applyFill="1" applyBorder="1" applyAlignment="1">
      <alignment horizontal="center" wrapText="1"/>
    </xf>
    <xf numFmtId="168" fontId="6" fillId="2" borderId="28" xfId="6" applyNumberFormat="1" applyFont="1" applyFill="1" applyBorder="1" applyAlignment="1">
      <alignment horizontal="center" wrapText="1"/>
    </xf>
    <xf numFmtId="168" fontId="5" fillId="2" borderId="0" xfId="6" applyNumberFormat="1" applyFont="1" applyFill="1" applyBorder="1" applyAlignment="1">
      <alignment horizontal="right"/>
    </xf>
    <xf numFmtId="168" fontId="5" fillId="2" borderId="0" xfId="6" applyNumberFormat="1" applyFont="1" applyFill="1" applyBorder="1" applyAlignment="1"/>
    <xf numFmtId="0" fontId="5" fillId="2" borderId="0" xfId="6" applyFont="1" applyFill="1" applyBorder="1" applyAlignment="1"/>
    <xf numFmtId="0" fontId="5" fillId="2" borderId="0" xfId="0" applyFont="1" applyFill="1" applyBorder="1" applyAlignment="1"/>
    <xf numFmtId="0" fontId="42" fillId="0" borderId="0" xfId="0" applyFont="1" applyAlignment="1">
      <alignment horizontal="center" wrapText="1"/>
    </xf>
    <xf numFmtId="166" fontId="5" fillId="0" borderId="0" xfId="0" applyNumberFormat="1" applyFont="1"/>
    <xf numFmtId="43" fontId="5" fillId="0" borderId="0" xfId="3" applyFont="1" applyBorder="1" applyAlignment="1">
      <alignment horizontal="center" wrapText="1"/>
    </xf>
    <xf numFmtId="43" fontId="5" fillId="0" borderId="0" xfId="0" applyNumberFormat="1" applyFont="1"/>
    <xf numFmtId="0" fontId="5" fillId="3" borderId="28" xfId="0" applyFont="1" applyFill="1" applyBorder="1" applyAlignment="1">
      <alignment horizontal="center" wrapText="1"/>
    </xf>
    <xf numFmtId="0" fontId="42" fillId="0" borderId="0" xfId="0" applyFont="1" applyAlignment="1">
      <alignment horizontal="center" wrapText="1"/>
    </xf>
    <xf numFmtId="166" fontId="5" fillId="2" borderId="3" xfId="3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top" wrapText="1"/>
    </xf>
    <xf numFmtId="43" fontId="6" fillId="2" borderId="5" xfId="3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wrapText="1"/>
    </xf>
    <xf numFmtId="0" fontId="6" fillId="2" borderId="28" xfId="0" applyFont="1" applyFill="1" applyBorder="1" applyAlignment="1">
      <alignment horizontal="centerContinuous"/>
    </xf>
    <xf numFmtId="0" fontId="6" fillId="2" borderId="28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top"/>
    </xf>
    <xf numFmtId="43" fontId="6" fillId="2" borderId="28" xfId="3" applyFont="1" applyFill="1" applyBorder="1" applyAlignment="1">
      <alignment horizontal="center" vertical="top"/>
    </xf>
    <xf numFmtId="43" fontId="6" fillId="2" borderId="5" xfId="3" applyFont="1" applyFill="1" applyBorder="1" applyAlignment="1">
      <alignment horizontal="centerContinuous"/>
    </xf>
    <xf numFmtId="3" fontId="33" fillId="2" borderId="0" xfId="14" applyNumberFormat="1" applyFont="1" applyFill="1" applyBorder="1" applyProtection="1">
      <protection locked="0"/>
    </xf>
    <xf numFmtId="0" fontId="33" fillId="3" borderId="0" xfId="14" applyFont="1" applyFill="1" applyBorder="1"/>
    <xf numFmtId="0" fontId="33" fillId="8" borderId="0" xfId="14" applyFont="1" applyBorder="1"/>
    <xf numFmtId="172" fontId="33" fillId="8" borderId="0" xfId="14" applyNumberFormat="1" applyFont="1" applyBorder="1"/>
    <xf numFmtId="172" fontId="33" fillId="3" borderId="0" xfId="14" applyNumberFormat="1" applyFont="1" applyFill="1" applyBorder="1"/>
    <xf numFmtId="166" fontId="16" fillId="2" borderId="5" xfId="3" applyNumberFormat="1" applyFont="1" applyFill="1" applyBorder="1" applyAlignment="1"/>
    <xf numFmtId="43" fontId="16" fillId="2" borderId="5" xfId="3" applyFont="1" applyFill="1" applyBorder="1" applyAlignment="1"/>
    <xf numFmtId="166" fontId="5" fillId="2" borderId="5" xfId="3" applyNumberFormat="1" applyFont="1" applyFill="1" applyBorder="1" applyAlignment="1"/>
    <xf numFmtId="43" fontId="5" fillId="2" borderId="16" xfId="0" applyNumberFormat="1" applyFont="1" applyFill="1" applyBorder="1" applyAlignment="1"/>
    <xf numFmtId="166" fontId="5" fillId="2" borderId="0" xfId="3" applyNumberFormat="1" applyFont="1" applyFill="1" applyAlignment="1">
      <alignment horizontal="right" wrapText="1"/>
    </xf>
    <xf numFmtId="0" fontId="0" fillId="0" borderId="0" xfId="0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1" fillId="0" borderId="0" xfId="0" applyFont="1" applyBorder="1"/>
    <xf numFmtId="0" fontId="5" fillId="0" borderId="0" xfId="8" applyFont="1" applyBorder="1"/>
    <xf numFmtId="0" fontId="5" fillId="3" borderId="0" xfId="8" applyFont="1" applyFill="1" applyBorder="1"/>
    <xf numFmtId="168" fontId="6" fillId="2" borderId="0" xfId="6" applyNumberFormat="1" applyFont="1" applyFill="1" applyBorder="1" applyAlignment="1">
      <alignment wrapText="1"/>
    </xf>
    <xf numFmtId="0" fontId="5" fillId="2" borderId="0" xfId="6" applyFont="1" applyFill="1" applyBorder="1"/>
    <xf numFmtId="168" fontId="6" fillId="2" borderId="0" xfId="6" applyNumberFormat="1" applyFont="1" applyFill="1" applyBorder="1" applyAlignment="1"/>
    <xf numFmtId="0" fontId="35" fillId="3" borderId="0" xfId="14" applyFont="1" applyFill="1" applyBorder="1"/>
    <xf numFmtId="0" fontId="5" fillId="0" borderId="0" xfId="0" applyFont="1" applyBorder="1" applyAlignment="1">
      <alignment horizontal="left" indent="3"/>
    </xf>
    <xf numFmtId="0" fontId="5" fillId="0" borderId="0" xfId="0" applyFont="1" applyBorder="1" applyAlignment="1">
      <alignment horizontal="center" wrapText="1"/>
    </xf>
    <xf numFmtId="166" fontId="5" fillId="0" borderId="0" xfId="3" applyNumberFormat="1" applyFont="1" applyBorder="1"/>
    <xf numFmtId="43" fontId="5" fillId="0" borderId="0" xfId="3" applyFont="1" applyBorder="1" applyAlignment="1">
      <alignment horizontal="right" wrapText="1"/>
    </xf>
    <xf numFmtId="4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43" fontId="5" fillId="0" borderId="0" xfId="3" applyFont="1" applyBorder="1" applyAlignment="1">
      <alignment horizontal="right"/>
    </xf>
    <xf numFmtId="0" fontId="5" fillId="3" borderId="0" xfId="0" applyFont="1" applyFill="1" applyBorder="1"/>
    <xf numFmtId="166" fontId="5" fillId="3" borderId="0" xfId="3" applyNumberFormat="1" applyFont="1" applyFill="1" applyBorder="1"/>
    <xf numFmtId="43" fontId="5" fillId="2" borderId="0" xfId="3" applyFont="1" applyFill="1" applyBorder="1" applyAlignment="1">
      <alignment horizontal="right"/>
    </xf>
    <xf numFmtId="43" fontId="5" fillId="2" borderId="0" xfId="3" applyFont="1" applyFill="1" applyBorder="1" applyAlignment="1">
      <alignment horizontal="left"/>
    </xf>
    <xf numFmtId="0" fontId="5" fillId="0" borderId="0" xfId="6" applyFont="1" applyBorder="1"/>
    <xf numFmtId="0" fontId="5" fillId="0" borderId="0" xfId="6" applyFont="1" applyBorder="1" applyAlignment="1">
      <alignment horizontal="left"/>
    </xf>
    <xf numFmtId="0" fontId="5" fillId="2" borderId="28" xfId="6" applyFont="1" applyFill="1" applyBorder="1" applyAlignment="1">
      <alignment horizontal="left"/>
    </xf>
    <xf numFmtId="166" fontId="5" fillId="2" borderId="28" xfId="3" applyNumberFormat="1" applyFont="1" applyFill="1" applyBorder="1" applyAlignment="1">
      <alignment horizontal="left"/>
    </xf>
    <xf numFmtId="166" fontId="6" fillId="2" borderId="28" xfId="3" applyNumberFormat="1" applyFont="1" applyFill="1" applyBorder="1" applyAlignment="1">
      <alignment horizontal="right"/>
    </xf>
    <xf numFmtId="0" fontId="0" fillId="0" borderId="31" xfId="0" applyBorder="1" applyAlignment="1"/>
    <xf numFmtId="3" fontId="6" fillId="0" borderId="0" xfId="3" applyNumberFormat="1" applyFont="1" applyFill="1" applyBorder="1" applyAlignment="1">
      <alignment horizontal="right" wrapText="1"/>
    </xf>
    <xf numFmtId="3" fontId="6" fillId="2" borderId="11" xfId="3" applyNumberFormat="1" applyFont="1" applyFill="1" applyBorder="1" applyAlignment="1">
      <alignment horizontal="right"/>
    </xf>
    <xf numFmtId="3" fontId="5" fillId="0" borderId="9" xfId="3" applyNumberFormat="1" applyFont="1" applyBorder="1" applyAlignment="1"/>
    <xf numFmtId="3" fontId="5" fillId="0" borderId="0" xfId="3" applyNumberFormat="1" applyFont="1" applyFill="1" applyBorder="1" applyAlignment="1">
      <alignment horizontal="right" wrapText="1"/>
    </xf>
    <xf numFmtId="3" fontId="5" fillId="2" borderId="9" xfId="3" applyNumberFormat="1" applyFont="1" applyFill="1" applyBorder="1" applyAlignment="1">
      <alignment horizontal="right" wrapText="1"/>
    </xf>
    <xf numFmtId="3" fontId="5" fillId="0" borderId="3" xfId="3" applyNumberFormat="1" applyFont="1" applyBorder="1" applyAlignment="1"/>
    <xf numFmtId="3" fontId="5" fillId="2" borderId="3" xfId="3" applyNumberFormat="1" applyFont="1" applyFill="1" applyBorder="1" applyAlignment="1">
      <alignment horizontal="right" wrapText="1"/>
    </xf>
    <xf numFmtId="3" fontId="5" fillId="2" borderId="3" xfId="3" applyNumberFormat="1" applyFont="1" applyFill="1" applyBorder="1" applyAlignment="1"/>
    <xf numFmtId="3" fontId="5" fillId="2" borderId="14" xfId="3" applyNumberFormat="1" applyFont="1" applyFill="1" applyBorder="1" applyAlignment="1">
      <alignment horizontal="right"/>
    </xf>
    <xf numFmtId="3" fontId="5" fillId="0" borderId="39" xfId="3" applyNumberFormat="1" applyFont="1" applyFill="1" applyBorder="1" applyAlignment="1">
      <alignment horizontal="right" wrapText="1"/>
    </xf>
    <xf numFmtId="3" fontId="5" fillId="2" borderId="14" xfId="3" applyNumberFormat="1" applyFont="1" applyFill="1" applyBorder="1" applyAlignment="1">
      <alignment horizontal="right" wrapText="1"/>
    </xf>
    <xf numFmtId="3" fontId="5" fillId="2" borderId="3" xfId="3" applyNumberFormat="1" applyFont="1" applyFill="1" applyBorder="1" applyAlignment="1">
      <alignment horizontal="right"/>
    </xf>
    <xf numFmtId="3" fontId="5" fillId="2" borderId="1" xfId="3" applyNumberFormat="1" applyFont="1" applyFill="1" applyBorder="1" applyAlignment="1"/>
    <xf numFmtId="3" fontId="5" fillId="2" borderId="0" xfId="3" applyNumberFormat="1" applyFont="1" applyFill="1" applyBorder="1" applyAlignment="1">
      <alignment horizontal="right" wrapText="1"/>
    </xf>
    <xf numFmtId="3" fontId="5" fillId="2" borderId="10" xfId="3" applyNumberFormat="1" applyFont="1" applyFill="1" applyBorder="1" applyAlignment="1">
      <alignment horizontal="right"/>
    </xf>
    <xf numFmtId="3" fontId="5" fillId="2" borderId="10" xfId="3" applyNumberFormat="1" applyFont="1" applyFill="1" applyBorder="1" applyAlignment="1">
      <alignment horizontal="right" wrapText="1"/>
    </xf>
    <xf numFmtId="3" fontId="5" fillId="2" borderId="15" xfId="3" applyNumberFormat="1" applyFont="1" applyFill="1" applyBorder="1" applyAlignment="1">
      <alignment horizontal="right" wrapText="1"/>
    </xf>
    <xf numFmtId="3" fontId="5" fillId="2" borderId="7" xfId="3" applyNumberFormat="1" applyFont="1" applyFill="1" applyBorder="1" applyAlignment="1">
      <alignment horizontal="right" wrapText="1"/>
    </xf>
    <xf numFmtId="3" fontId="5" fillId="2" borderId="21" xfId="3" applyNumberFormat="1" applyFont="1" applyFill="1" applyBorder="1" applyAlignment="1">
      <alignment horizontal="right" wrapText="1"/>
    </xf>
    <xf numFmtId="3" fontId="5" fillId="2" borderId="38" xfId="3" applyNumberFormat="1" applyFont="1" applyFill="1" applyBorder="1" applyAlignment="1">
      <alignment horizontal="right" wrapText="1"/>
    </xf>
    <xf numFmtId="3" fontId="5" fillId="2" borderId="17" xfId="3" applyNumberFormat="1" applyFont="1" applyFill="1" applyBorder="1" applyAlignment="1">
      <alignment horizontal="right"/>
    </xf>
    <xf numFmtId="3" fontId="6" fillId="0" borderId="13" xfId="3" applyNumberFormat="1" applyFont="1" applyBorder="1" applyAlignment="1">
      <alignment horizontal="right"/>
    </xf>
    <xf numFmtId="3" fontId="6" fillId="2" borderId="13" xfId="3" applyNumberFormat="1" applyFont="1" applyFill="1" applyBorder="1" applyAlignment="1">
      <alignment horizontal="right" wrapText="1"/>
    </xf>
    <xf numFmtId="3" fontId="5" fillId="2" borderId="9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wrapText="1"/>
    </xf>
    <xf numFmtId="3" fontId="6" fillId="2" borderId="2" xfId="0" applyNumberFormat="1" applyFont="1" applyFill="1" applyBorder="1" applyAlignment="1">
      <alignment horizontal="right" wrapText="1"/>
    </xf>
    <xf numFmtId="3" fontId="6" fillId="2" borderId="0" xfId="0" applyNumberFormat="1" applyFont="1" applyFill="1" applyBorder="1" applyAlignment="1">
      <alignment horizontal="right" wrapText="1"/>
    </xf>
    <xf numFmtId="0" fontId="1" fillId="0" borderId="0" xfId="0" applyFont="1" applyAlignment="1"/>
    <xf numFmtId="0" fontId="1" fillId="3" borderId="0" xfId="0" applyFont="1" applyFill="1" applyAlignment="1"/>
    <xf numFmtId="0" fontId="5" fillId="0" borderId="0" xfId="0" applyFont="1" applyAlignment="1"/>
    <xf numFmtId="0" fontId="5" fillId="2" borderId="28" xfId="0" applyFont="1" applyFill="1" applyBorder="1" applyAlignment="1">
      <alignment horizontal="left"/>
    </xf>
    <xf numFmtId="0" fontId="37" fillId="0" borderId="0" xfId="0" applyFont="1"/>
    <xf numFmtId="0" fontId="45" fillId="0" borderId="0" xfId="0" applyFont="1"/>
    <xf numFmtId="0" fontId="46" fillId="0" borderId="0" xfId="0" applyFont="1"/>
    <xf numFmtId="0" fontId="47" fillId="9" borderId="0" xfId="0" applyFont="1" applyFill="1"/>
    <xf numFmtId="0" fontId="48" fillId="9" borderId="0" xfId="0" applyFont="1" applyFill="1"/>
    <xf numFmtId="0" fontId="3" fillId="2" borderId="0" xfId="0" applyFont="1" applyFill="1"/>
    <xf numFmtId="0" fontId="33" fillId="0" borderId="0" xfId="14" applyFont="1" applyFill="1"/>
    <xf numFmtId="3" fontId="33" fillId="0" borderId="0" xfId="14" applyNumberFormat="1" applyFont="1" applyFill="1"/>
    <xf numFmtId="172" fontId="33" fillId="0" borderId="0" xfId="14" applyNumberFormat="1" applyFont="1" applyFill="1"/>
    <xf numFmtId="169" fontId="33" fillId="0" borderId="0" xfId="14" applyNumberFormat="1" applyFont="1" applyFill="1"/>
    <xf numFmtId="0" fontId="2" fillId="0" borderId="0" xfId="0" applyFont="1" applyFill="1"/>
    <xf numFmtId="172" fontId="34" fillId="0" borderId="0" xfId="14" applyNumberFormat="1" applyFont="1" applyFill="1"/>
    <xf numFmtId="0" fontId="3" fillId="0" borderId="0" xfId="0" applyFont="1" applyFill="1"/>
    <xf numFmtId="0" fontId="50" fillId="0" borderId="0" xfId="14" applyFont="1" applyFill="1" applyAlignment="1">
      <alignment horizontal="center"/>
    </xf>
    <xf numFmtId="171" fontId="33" fillId="11" borderId="0" xfId="14" applyNumberFormat="1" applyFont="1" applyFill="1" applyProtection="1">
      <protection locked="0"/>
    </xf>
    <xf numFmtId="9" fontId="33" fillId="11" borderId="28" xfId="4" applyFont="1" applyFill="1" applyBorder="1"/>
    <xf numFmtId="9" fontId="33" fillId="11" borderId="28" xfId="14" applyNumberFormat="1" applyFont="1" applyFill="1" applyBorder="1"/>
    <xf numFmtId="10" fontId="33" fillId="11" borderId="28" xfId="4" applyNumberFormat="1" applyFont="1" applyFill="1" applyBorder="1"/>
    <xf numFmtId="3" fontId="33" fillId="11" borderId="28" xfId="14" applyNumberFormat="1" applyFont="1" applyFill="1" applyBorder="1" applyProtection="1">
      <protection locked="0"/>
    </xf>
    <xf numFmtId="170" fontId="33" fillId="11" borderId="28" xfId="14" applyNumberFormat="1" applyFont="1" applyFill="1" applyBorder="1" applyProtection="1">
      <protection locked="0"/>
    </xf>
    <xf numFmtId="0" fontId="12" fillId="0" borderId="0" xfId="0" applyFont="1" applyFill="1" applyAlignment="1">
      <alignment horizontal="center"/>
    </xf>
    <xf numFmtId="0" fontId="52" fillId="0" borderId="0" xfId="0" applyFont="1" applyAlignment="1"/>
    <xf numFmtId="0" fontId="51" fillId="0" borderId="0" xfId="0" applyFont="1" applyFill="1" applyBorder="1" applyAlignment="1">
      <alignment horizontal="centerContinuous"/>
    </xf>
    <xf numFmtId="9" fontId="16" fillId="11" borderId="5" xfId="4" applyFont="1" applyFill="1" applyBorder="1" applyAlignment="1"/>
    <xf numFmtId="166" fontId="16" fillId="11" borderId="5" xfId="3" applyNumberFormat="1" applyFont="1" applyFill="1" applyBorder="1" applyAlignment="1"/>
    <xf numFmtId="166" fontId="5" fillId="11" borderId="5" xfId="3" applyNumberFormat="1" applyFont="1" applyFill="1" applyBorder="1" applyAlignment="1"/>
    <xf numFmtId="0" fontId="6" fillId="12" borderId="18" xfId="0" applyFont="1" applyFill="1" applyBorder="1" applyAlignment="1">
      <alignment horizontal="center" vertical="top"/>
    </xf>
    <xf numFmtId="0" fontId="6" fillId="12" borderId="19" xfId="0" applyFont="1" applyFill="1" applyBorder="1" applyAlignment="1">
      <alignment horizontal="center" vertical="top"/>
    </xf>
    <xf numFmtId="0" fontId="6" fillId="12" borderId="3" xfId="0" applyFont="1" applyFill="1" applyBorder="1" applyAlignment="1">
      <alignment horizontal="center" vertical="top"/>
    </xf>
    <xf numFmtId="0" fontId="6" fillId="12" borderId="2" xfId="0" applyFont="1" applyFill="1" applyBorder="1" applyAlignment="1">
      <alignment horizontal="center" vertical="top"/>
    </xf>
    <xf numFmtId="165" fontId="6" fillId="12" borderId="16" xfId="0" applyNumberFormat="1" applyFont="1" applyFill="1" applyBorder="1" applyAlignment="1">
      <alignment horizontal="center" vertical="top"/>
    </xf>
    <xf numFmtId="165" fontId="6" fillId="12" borderId="2" xfId="0" applyNumberFormat="1" applyFont="1" applyFill="1" applyBorder="1" applyAlignment="1">
      <alignment horizontal="center" vertical="top"/>
    </xf>
    <xf numFmtId="0" fontId="3" fillId="13" borderId="0" xfId="0" applyFont="1" applyFill="1"/>
    <xf numFmtId="0" fontId="4" fillId="13" borderId="0" xfId="0" applyFont="1" applyFill="1" applyAlignment="1">
      <alignment horizontal="right"/>
    </xf>
    <xf numFmtId="0" fontId="4" fillId="13" borderId="0" xfId="0" applyFont="1" applyFill="1" applyAlignment="1">
      <alignment horizontal="center"/>
    </xf>
    <xf numFmtId="0" fontId="33" fillId="2" borderId="0" xfId="0" applyFont="1" applyFill="1" applyBorder="1" applyAlignment="1"/>
    <xf numFmtId="0" fontId="33" fillId="2" borderId="0" xfId="0" applyFont="1" applyFill="1" applyBorder="1" applyAlignment="1">
      <alignment horizontal="left"/>
    </xf>
    <xf numFmtId="0" fontId="3" fillId="13" borderId="0" xfId="0" applyFont="1" applyFill="1" applyBorder="1"/>
    <xf numFmtId="0" fontId="6" fillId="2" borderId="42" xfId="0" applyFont="1" applyFill="1" applyBorder="1"/>
    <xf numFmtId="0" fontId="4" fillId="13" borderId="43" xfId="0" applyFont="1" applyFill="1" applyBorder="1" applyAlignment="1">
      <alignment horizontal="right"/>
    </xf>
    <xf numFmtId="0" fontId="33" fillId="4" borderId="39" xfId="14" applyFont="1" applyFill="1" applyBorder="1"/>
    <xf numFmtId="3" fontId="34" fillId="4" borderId="39" xfId="14" applyNumberFormat="1" applyFont="1" applyFill="1" applyBorder="1"/>
    <xf numFmtId="172" fontId="33" fillId="4" borderId="39" xfId="14" applyNumberFormat="1" applyFont="1" applyFill="1" applyBorder="1"/>
    <xf numFmtId="172" fontId="34" fillId="4" borderId="39" xfId="14" applyNumberFormat="1" applyFont="1" applyFill="1" applyBorder="1"/>
    <xf numFmtId="0" fontId="34" fillId="4" borderId="39" xfId="14" applyFont="1" applyFill="1" applyBorder="1"/>
    <xf numFmtId="43" fontId="5" fillId="11" borderId="9" xfId="0" applyNumberFormat="1" applyFont="1" applyFill="1" applyBorder="1" applyAlignment="1"/>
    <xf numFmtId="166" fontId="5" fillId="11" borderId="3" xfId="3" quotePrefix="1" applyNumberFormat="1" applyFont="1" applyFill="1" applyBorder="1" applyAlignment="1"/>
    <xf numFmtId="166" fontId="5" fillId="11" borderId="3" xfId="3" applyNumberFormat="1" applyFont="1" applyFill="1" applyBorder="1" applyAlignment="1"/>
    <xf numFmtId="0" fontId="5" fillId="11" borderId="0" xfId="0" applyFont="1" applyFill="1" applyAlignment="1">
      <alignment horizontal="left" indent="3"/>
    </xf>
    <xf numFmtId="0" fontId="33" fillId="0" borderId="0" xfId="14" applyFont="1" applyFill="1" applyBorder="1"/>
    <xf numFmtId="0" fontId="6" fillId="4" borderId="0" xfId="0" applyFont="1" applyFill="1" applyAlignment="1">
      <alignment horizontal="left" indent="2"/>
    </xf>
    <xf numFmtId="0" fontId="6" fillId="4" borderId="0" xfId="0" applyFont="1" applyFill="1" applyAlignment="1">
      <alignment horizontal="center" wrapText="1"/>
    </xf>
    <xf numFmtId="166" fontId="6" fillId="4" borderId="12" xfId="3" applyNumberFormat="1" applyFont="1" applyFill="1" applyBorder="1" applyAlignment="1">
      <alignment horizontal="right"/>
    </xf>
    <xf numFmtId="0" fontId="46" fillId="0" borderId="0" xfId="0" applyFont="1" applyAlignment="1"/>
    <xf numFmtId="0" fontId="1" fillId="0" borderId="0" xfId="0" applyFont="1" applyFill="1"/>
    <xf numFmtId="43" fontId="3" fillId="0" borderId="0" xfId="3" applyFont="1" applyFill="1"/>
    <xf numFmtId="0" fontId="4" fillId="0" borderId="0" xfId="0" applyFont="1" applyFill="1" applyAlignment="1">
      <alignment horizontal="right"/>
    </xf>
    <xf numFmtId="43" fontId="3" fillId="13" borderId="0" xfId="3" applyFont="1" applyFill="1"/>
    <xf numFmtId="0" fontId="33" fillId="2" borderId="0" xfId="0" applyFont="1" applyFill="1" applyBorder="1"/>
    <xf numFmtId="0" fontId="33" fillId="2" borderId="0" xfId="0" applyFont="1" applyFill="1" applyAlignment="1">
      <alignment horizontal="left"/>
    </xf>
    <xf numFmtId="43" fontId="5" fillId="2" borderId="0" xfId="0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left" indent="2"/>
    </xf>
    <xf numFmtId="166" fontId="6" fillId="4" borderId="39" xfId="3" applyNumberFormat="1" applyFont="1" applyFill="1" applyBorder="1" applyAlignment="1">
      <alignment horizontal="right"/>
    </xf>
    <xf numFmtId="166" fontId="6" fillId="4" borderId="44" xfId="3" applyNumberFormat="1" applyFont="1" applyFill="1" applyBorder="1" applyAlignment="1">
      <alignment horizontal="right"/>
    </xf>
    <xf numFmtId="166" fontId="6" fillId="4" borderId="14" xfId="3" applyNumberFormat="1" applyFont="1" applyFill="1" applyBorder="1" applyAlignment="1">
      <alignment horizontal="right"/>
    </xf>
    <xf numFmtId="43" fontId="6" fillId="4" borderId="14" xfId="3" applyFont="1" applyFill="1" applyBorder="1" applyAlignment="1">
      <alignment horizontal="right"/>
    </xf>
    <xf numFmtId="9" fontId="5" fillId="11" borderId="28" xfId="4" applyFont="1" applyFill="1" applyBorder="1"/>
    <xf numFmtId="0" fontId="6" fillId="11" borderId="28" xfId="0" applyFont="1" applyFill="1" applyBorder="1" applyAlignment="1">
      <alignment horizontal="center" vertical="top"/>
    </xf>
    <xf numFmtId="166" fontId="5" fillId="11" borderId="3" xfId="3" applyNumberFormat="1" applyFont="1" applyFill="1" applyBorder="1" applyAlignment="1">
      <alignment horizontal="center"/>
    </xf>
    <xf numFmtId="0" fontId="5" fillId="11" borderId="3" xfId="3" applyNumberFormat="1" applyFont="1" applyFill="1" applyBorder="1" applyAlignment="1">
      <alignment horizontal="center"/>
    </xf>
    <xf numFmtId="43" fontId="5" fillId="11" borderId="3" xfId="3" applyFont="1" applyFill="1" applyBorder="1" applyAlignment="1">
      <alignment horizontal="center"/>
    </xf>
    <xf numFmtId="0" fontId="6" fillId="11" borderId="5" xfId="0" applyFont="1" applyFill="1" applyBorder="1" applyAlignment="1">
      <alignment horizontal="center" vertical="top"/>
    </xf>
    <xf numFmtId="0" fontId="5" fillId="11" borderId="0" xfId="0" applyFont="1" applyFill="1" applyAlignment="1"/>
    <xf numFmtId="43" fontId="5" fillId="11" borderId="0" xfId="3" applyFont="1" applyFill="1" applyAlignment="1">
      <alignment horizontal="center" wrapText="1"/>
    </xf>
    <xf numFmtId="0" fontId="5" fillId="11" borderId="0" xfId="0" applyFont="1" applyFill="1" applyBorder="1" applyAlignment="1">
      <alignment horizontal="left" indent="3"/>
    </xf>
    <xf numFmtId="0" fontId="5" fillId="11" borderId="0" xfId="0" applyFont="1" applyFill="1" applyBorder="1" applyAlignment="1"/>
    <xf numFmtId="43" fontId="5" fillId="11" borderId="0" xfId="3" applyFont="1" applyFill="1" applyBorder="1" applyAlignment="1">
      <alignment horizontal="center" wrapText="1"/>
    </xf>
    <xf numFmtId="43" fontId="5" fillId="11" borderId="0" xfId="0" applyNumberFormat="1" applyFont="1" applyFill="1"/>
    <xf numFmtId="166" fontId="5" fillId="0" borderId="45" xfId="3" applyNumberFormat="1" applyFont="1" applyBorder="1"/>
    <xf numFmtId="166" fontId="5" fillId="0" borderId="1" xfId="3" applyNumberFormat="1" applyFont="1" applyBorder="1"/>
    <xf numFmtId="166" fontId="5" fillId="0" borderId="21" xfId="3" applyNumberFormat="1" applyFont="1" applyBorder="1"/>
    <xf numFmtId="166" fontId="5" fillId="0" borderId="46" xfId="3" applyNumberFormat="1" applyFont="1" applyBorder="1"/>
    <xf numFmtId="166" fontId="5" fillId="0" borderId="3" xfId="3" applyNumberFormat="1" applyFont="1" applyBorder="1"/>
    <xf numFmtId="166" fontId="5" fillId="0" borderId="10" xfId="3" applyNumberFormat="1" applyFont="1" applyBorder="1"/>
    <xf numFmtId="165" fontId="6" fillId="2" borderId="28" xfId="0" applyNumberFormat="1" applyFont="1" applyFill="1" applyBorder="1" applyAlignment="1">
      <alignment horizontal="center" vertical="center" wrapText="1"/>
    </xf>
    <xf numFmtId="43" fontId="6" fillId="2" borderId="28" xfId="3" applyFont="1" applyFill="1" applyBorder="1" applyAlignment="1">
      <alignment horizontal="center" vertical="center" wrapText="1"/>
    </xf>
    <xf numFmtId="165" fontId="6" fillId="2" borderId="5" xfId="0" applyNumberFormat="1" applyFont="1" applyFill="1" applyBorder="1" applyAlignment="1">
      <alignment horizontal="center" vertical="center" wrapText="1"/>
    </xf>
    <xf numFmtId="43" fontId="6" fillId="2" borderId="5" xfId="3" applyFont="1" applyFill="1" applyBorder="1" applyAlignment="1">
      <alignment horizontal="center" vertical="center" wrapText="1"/>
    </xf>
    <xf numFmtId="0" fontId="59" fillId="0" borderId="0" xfId="8" applyFont="1" applyBorder="1" applyAlignment="1">
      <alignment horizontal="center" wrapText="1"/>
    </xf>
    <xf numFmtId="0" fontId="60" fillId="0" borderId="0" xfId="6" applyFont="1" applyBorder="1" applyAlignment="1">
      <alignment horizontal="center" wrapText="1"/>
    </xf>
    <xf numFmtId="0" fontId="34" fillId="3" borderId="0" xfId="14" applyFont="1" applyFill="1" applyBorder="1"/>
    <xf numFmtId="166" fontId="6" fillId="11" borderId="28" xfId="3" applyNumberFormat="1" applyFont="1" applyFill="1" applyBorder="1" applyAlignment="1">
      <alignment horizontal="center"/>
    </xf>
    <xf numFmtId="166" fontId="5" fillId="11" borderId="28" xfId="3" applyNumberFormat="1" applyFont="1" applyFill="1" applyBorder="1" applyAlignment="1">
      <alignment horizontal="left"/>
    </xf>
    <xf numFmtId="168" fontId="5" fillId="11" borderId="28" xfId="6" applyNumberFormat="1" applyFont="1" applyFill="1" applyBorder="1" applyAlignment="1">
      <alignment horizontal="right"/>
    </xf>
    <xf numFmtId="168" fontId="5" fillId="11" borderId="28" xfId="6" applyNumberFormat="1" applyFont="1" applyFill="1" applyBorder="1" applyAlignment="1">
      <alignment horizontal="left"/>
    </xf>
    <xf numFmtId="0" fontId="5" fillId="0" borderId="0" xfId="6" applyFont="1" applyFill="1" applyBorder="1" applyAlignment="1">
      <alignment horizontal="left"/>
    </xf>
    <xf numFmtId="166" fontId="5" fillId="0" borderId="0" xfId="3" applyNumberFormat="1" applyFont="1" applyFill="1" applyBorder="1" applyAlignment="1">
      <alignment horizontal="left"/>
    </xf>
    <xf numFmtId="168" fontId="5" fillId="0" borderId="0" xfId="6" applyNumberFormat="1" applyFont="1" applyFill="1" applyBorder="1" applyAlignment="1">
      <alignment horizontal="right"/>
    </xf>
    <xf numFmtId="166" fontId="6" fillId="0" borderId="0" xfId="3" applyNumberFormat="1" applyFont="1" applyFill="1" applyBorder="1" applyAlignment="1">
      <alignment horizontal="center"/>
    </xf>
    <xf numFmtId="168" fontId="5" fillId="0" borderId="0" xfId="6" applyNumberFormat="1" applyFont="1" applyFill="1" applyBorder="1" applyAlignment="1">
      <alignment horizontal="left"/>
    </xf>
    <xf numFmtId="0" fontId="5" fillId="2" borderId="31" xfId="6" applyFont="1" applyFill="1" applyBorder="1" applyAlignment="1"/>
    <xf numFmtId="0" fontId="5" fillId="0" borderId="0" xfId="6" applyFont="1" applyFill="1" applyBorder="1" applyAlignment="1"/>
    <xf numFmtId="0" fontId="6" fillId="4" borderId="47" xfId="6" applyFont="1" applyFill="1" applyBorder="1" applyAlignment="1">
      <alignment horizontal="left"/>
    </xf>
    <xf numFmtId="166" fontId="6" fillId="4" borderId="48" xfId="3" applyNumberFormat="1" applyFont="1" applyFill="1" applyBorder="1" applyAlignment="1">
      <alignment horizontal="right"/>
    </xf>
    <xf numFmtId="166" fontId="6" fillId="4" borderId="48" xfId="3" applyNumberFormat="1" applyFont="1" applyFill="1" applyBorder="1" applyAlignment="1"/>
    <xf numFmtId="43" fontId="6" fillId="4" borderId="48" xfId="3" applyFont="1" applyFill="1" applyBorder="1" applyAlignment="1"/>
    <xf numFmtId="0" fontId="5" fillId="4" borderId="48" xfId="6" applyFont="1" applyFill="1" applyBorder="1" applyAlignment="1"/>
    <xf numFmtId="0" fontId="5" fillId="4" borderId="49" xfId="6" applyFont="1" applyFill="1" applyBorder="1" applyAlignment="1">
      <alignment horizontal="left"/>
    </xf>
    <xf numFmtId="0" fontId="31" fillId="0" borderId="50" xfId="0" applyFont="1" applyFill="1" applyBorder="1" applyAlignment="1">
      <alignment horizontal="left"/>
    </xf>
    <xf numFmtId="0" fontId="5" fillId="0" borderId="50" xfId="6" applyFont="1" applyFill="1" applyBorder="1" applyAlignment="1"/>
    <xf numFmtId="166" fontId="5" fillId="0" borderId="50" xfId="3" applyNumberFormat="1" applyFont="1" applyFill="1" applyBorder="1" applyAlignment="1">
      <alignment horizontal="left"/>
    </xf>
    <xf numFmtId="168" fontId="5" fillId="0" borderId="50" xfId="6" applyNumberFormat="1" applyFont="1" applyFill="1" applyBorder="1" applyAlignment="1">
      <alignment horizontal="right"/>
    </xf>
    <xf numFmtId="166" fontId="6" fillId="0" borderId="50" xfId="3" applyNumberFormat="1" applyFont="1" applyFill="1" applyBorder="1" applyAlignment="1">
      <alignment horizontal="center"/>
    </xf>
    <xf numFmtId="0" fontId="5" fillId="0" borderId="50" xfId="6" applyFont="1" applyFill="1" applyBorder="1" applyAlignment="1">
      <alignment horizontal="left"/>
    </xf>
    <xf numFmtId="43" fontId="5" fillId="0" borderId="0" xfId="0" applyNumberFormat="1" applyFont="1" applyFill="1" applyBorder="1"/>
    <xf numFmtId="0" fontId="6" fillId="12" borderId="28" xfId="6" applyFont="1" applyFill="1" applyBorder="1" applyAlignment="1">
      <alignment horizontal="left"/>
    </xf>
    <xf numFmtId="0" fontId="6" fillId="12" borderId="28" xfId="6" applyFont="1" applyFill="1" applyBorder="1" applyAlignment="1">
      <alignment horizontal="center"/>
    </xf>
    <xf numFmtId="166" fontId="6" fillId="12" borderId="28" xfId="3" applyNumberFormat="1" applyFont="1" applyFill="1" applyBorder="1" applyAlignment="1">
      <alignment horizontal="center"/>
    </xf>
    <xf numFmtId="168" fontId="5" fillId="12" borderId="28" xfId="6" applyNumberFormat="1" applyFont="1" applyFill="1" applyBorder="1" applyAlignment="1">
      <alignment horizontal="right"/>
    </xf>
    <xf numFmtId="168" fontId="6" fillId="12" borderId="28" xfId="6" applyNumberFormat="1" applyFont="1" applyFill="1" applyBorder="1" applyAlignment="1">
      <alignment horizontal="center"/>
    </xf>
    <xf numFmtId="168" fontId="6" fillId="12" borderId="28" xfId="6" applyNumberFormat="1" applyFont="1" applyFill="1" applyBorder="1" applyAlignment="1">
      <alignment horizontal="left"/>
    </xf>
    <xf numFmtId="0" fontId="5" fillId="12" borderId="28" xfId="6" applyFont="1" applyFill="1" applyBorder="1" applyAlignment="1">
      <alignment horizontal="left"/>
    </xf>
    <xf numFmtId="166" fontId="5" fillId="12" borderId="28" xfId="3" applyNumberFormat="1" applyFont="1" applyFill="1" applyBorder="1" applyAlignment="1">
      <alignment horizontal="left"/>
    </xf>
    <xf numFmtId="168" fontId="5" fillId="12" borderId="28" xfId="6" applyNumberFormat="1" applyFont="1" applyFill="1" applyBorder="1" applyAlignment="1"/>
    <xf numFmtId="168" fontId="5" fillId="12" borderId="28" xfId="6" applyNumberFormat="1" applyFont="1" applyFill="1" applyBorder="1" applyAlignment="1">
      <alignment horizontal="left"/>
    </xf>
    <xf numFmtId="0" fontId="6" fillId="4" borderId="24" xfId="0" applyFont="1" applyFill="1" applyBorder="1" applyAlignment="1">
      <alignment horizontal="left" indent="2"/>
    </xf>
    <xf numFmtId="0" fontId="6" fillId="4" borderId="24" xfId="0" applyFont="1" applyFill="1" applyBorder="1" applyAlignment="1">
      <alignment horizontal="center" wrapText="1"/>
    </xf>
    <xf numFmtId="166" fontId="5" fillId="11" borderId="1" xfId="3" applyNumberFormat="1" applyFont="1" applyFill="1" applyBorder="1" applyAlignment="1"/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0" fillId="0" borderId="28" xfId="0" applyFont="1" applyBorder="1" applyAlignment="1">
      <alignment horizontal="center" vertical="center" wrapText="1"/>
    </xf>
    <xf numFmtId="166" fontId="6" fillId="11" borderId="28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left"/>
    </xf>
    <xf numFmtId="0" fontId="6" fillId="2" borderId="0" xfId="0" applyFont="1" applyFill="1" applyAlignment="1">
      <alignment horizontal="center" vertical="center"/>
    </xf>
    <xf numFmtId="167" fontId="6" fillId="11" borderId="20" xfId="0" applyNumberFormat="1" applyFont="1" applyFill="1" applyBorder="1" applyAlignment="1">
      <alignment horizontal="left" vertical="center"/>
    </xf>
    <xf numFmtId="3" fontId="6" fillId="11" borderId="11" xfId="3" applyNumberFormat="1" applyFont="1" applyFill="1" applyBorder="1" applyAlignment="1">
      <alignment horizontal="right"/>
    </xf>
    <xf numFmtId="3" fontId="5" fillId="11" borderId="3" xfId="3" applyNumberFormat="1" applyFont="1" applyFill="1" applyBorder="1" applyAlignment="1"/>
    <xf numFmtId="3" fontId="5" fillId="11" borderId="0" xfId="3" applyNumberFormat="1" applyFont="1" applyFill="1" applyBorder="1" applyAlignment="1">
      <alignment horizontal="right" wrapText="1"/>
    </xf>
    <xf numFmtId="3" fontId="5" fillId="11" borderId="1" xfId="3" applyNumberFormat="1" applyFont="1" applyFill="1" applyBorder="1" applyAlignment="1"/>
    <xf numFmtId="0" fontId="6" fillId="4" borderId="15" xfId="0" applyFont="1" applyFill="1" applyBorder="1" applyAlignment="1">
      <alignment horizontal="left" indent="2"/>
    </xf>
    <xf numFmtId="3" fontId="6" fillId="4" borderId="14" xfId="3" applyNumberFormat="1" applyFont="1" applyFill="1" applyBorder="1" applyAlignment="1"/>
    <xf numFmtId="3" fontId="6" fillId="4" borderId="15" xfId="3" applyNumberFormat="1" applyFont="1" applyFill="1" applyBorder="1" applyAlignment="1"/>
    <xf numFmtId="3" fontId="6" fillId="4" borderId="39" xfId="3" applyNumberFormat="1" applyFont="1" applyFill="1" applyBorder="1" applyAlignment="1"/>
    <xf numFmtId="0" fontId="34" fillId="2" borderId="0" xfId="0" applyFont="1" applyFill="1" applyBorder="1" applyAlignment="1"/>
    <xf numFmtId="0" fontId="6" fillId="2" borderId="0" xfId="0" applyFont="1" applyFill="1" applyAlignment="1">
      <alignment horizontal="right" vertical="center"/>
    </xf>
    <xf numFmtId="167" fontId="6" fillId="11" borderId="0" xfId="0" applyNumberFormat="1" applyFont="1" applyFill="1" applyBorder="1" applyAlignment="1">
      <alignment horizontal="left" vertical="center"/>
    </xf>
    <xf numFmtId="165" fontId="6" fillId="12" borderId="3" xfId="0" applyNumberFormat="1" applyFont="1" applyFill="1" applyBorder="1" applyAlignment="1">
      <alignment horizontal="center" vertical="top"/>
    </xf>
    <xf numFmtId="16" fontId="5" fillId="2" borderId="51" xfId="0" applyNumberFormat="1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center" vertical="center"/>
    </xf>
    <xf numFmtId="0" fontId="5" fillId="0" borderId="0" xfId="0" applyFont="1" applyFill="1" applyAlignment="1"/>
    <xf numFmtId="166" fontId="6" fillId="2" borderId="52" xfId="3" applyNumberFormat="1" applyFont="1" applyFill="1" applyBorder="1" applyAlignment="1">
      <alignment horizontal="right"/>
    </xf>
    <xf numFmtId="166" fontId="6" fillId="4" borderId="15" xfId="3" applyNumberFormat="1" applyFont="1" applyFill="1" applyBorder="1" applyAlignment="1">
      <alignment horizontal="right"/>
    </xf>
    <xf numFmtId="0" fontId="5" fillId="0" borderId="0" xfId="8" applyFont="1" applyFill="1" applyBorder="1" applyAlignment="1"/>
    <xf numFmtId="0" fontId="5" fillId="0" borderId="0" xfId="8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172" fontId="33" fillId="11" borderId="28" xfId="14" applyNumberFormat="1" applyFont="1" applyFill="1" applyBorder="1"/>
    <xf numFmtId="3" fontId="33" fillId="11" borderId="28" xfId="14" applyNumberFormat="1" applyFont="1" applyFill="1" applyBorder="1"/>
    <xf numFmtId="0" fontId="33" fillId="8" borderId="25" xfId="14" quotePrefix="1" applyFont="1" applyBorder="1" applyAlignment="1">
      <alignment horizontal="left"/>
    </xf>
    <xf numFmtId="0" fontId="33" fillId="8" borderId="25" xfId="14" quotePrefix="1" applyFont="1" applyBorder="1" applyAlignment="1">
      <alignment horizontal="right"/>
    </xf>
    <xf numFmtId="0" fontId="33" fillId="8" borderId="26" xfId="14" quotePrefix="1" applyFont="1" applyBorder="1" applyAlignment="1">
      <alignment horizontal="left"/>
    </xf>
    <xf numFmtId="0" fontId="33" fillId="8" borderId="26" xfId="14" quotePrefix="1" applyFont="1" applyBorder="1" applyAlignment="1">
      <alignment horizontal="right"/>
    </xf>
    <xf numFmtId="0" fontId="33" fillId="8" borderId="26" xfId="14" applyFont="1" applyBorder="1"/>
    <xf numFmtId="0" fontId="33" fillId="0" borderId="26" xfId="1" applyFont="1" applyBorder="1"/>
    <xf numFmtId="0" fontId="32" fillId="0" borderId="26" xfId="0" applyFont="1" applyBorder="1"/>
    <xf numFmtId="0" fontId="33" fillId="8" borderId="27" xfId="14" applyFont="1" applyBorder="1"/>
    <xf numFmtId="49" fontId="33" fillId="8" borderId="27" xfId="3" applyNumberFormat="1" applyFont="1" applyFill="1" applyBorder="1" applyAlignment="1">
      <alignment horizontal="right"/>
    </xf>
    <xf numFmtId="0" fontId="46" fillId="0" borderId="0" xfId="0" applyFont="1" applyAlignment="1">
      <alignment horizontal="center"/>
    </xf>
    <xf numFmtId="0" fontId="49" fillId="10" borderId="0" xfId="0" applyFont="1" applyFill="1" applyAlignment="1">
      <alignment horizontal="center"/>
    </xf>
    <xf numFmtId="0" fontId="35" fillId="2" borderId="29" xfId="14" applyFont="1" applyFill="1" applyBorder="1" applyAlignment="1">
      <alignment horizontal="center"/>
    </xf>
    <xf numFmtId="0" fontId="33" fillId="8" borderId="31" xfId="14" applyFont="1" applyBorder="1" applyAlignment="1">
      <alignment horizontal="center"/>
    </xf>
    <xf numFmtId="0" fontId="33" fillId="8" borderId="30" xfId="14" applyFont="1" applyBorder="1" applyAlignment="1">
      <alignment horizontal="center"/>
    </xf>
    <xf numFmtId="0" fontId="50" fillId="0" borderId="0" xfId="14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51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6" fillId="2" borderId="25" xfId="0" applyFont="1" applyFill="1" applyBorder="1" applyAlignment="1">
      <alignment horizontal="center" wrapText="1"/>
    </xf>
    <xf numFmtId="0" fontId="43" fillId="2" borderId="26" xfId="0" applyFont="1" applyFill="1" applyBorder="1" applyAlignment="1">
      <alignment horizontal="center" wrapText="1"/>
    </xf>
    <xf numFmtId="0" fontId="43" fillId="2" borderId="27" xfId="0" applyFont="1" applyFill="1" applyBorder="1" applyAlignment="1">
      <alignment horizontal="center" wrapText="1"/>
    </xf>
    <xf numFmtId="166" fontId="6" fillId="2" borderId="25" xfId="3" applyNumberFormat="1" applyFont="1" applyFill="1" applyBorder="1" applyAlignment="1">
      <alignment horizontal="center" wrapText="1"/>
    </xf>
    <xf numFmtId="166" fontId="43" fillId="2" borderId="26" xfId="3" applyNumberFormat="1" applyFont="1" applyFill="1" applyBorder="1" applyAlignment="1">
      <alignment horizontal="center" wrapText="1"/>
    </xf>
    <xf numFmtId="166" fontId="43" fillId="2" borderId="27" xfId="3" applyNumberFormat="1" applyFont="1" applyFill="1" applyBorder="1" applyAlignment="1">
      <alignment horizontal="center" wrapText="1"/>
    </xf>
    <xf numFmtId="0" fontId="6" fillId="2" borderId="28" xfId="0" applyFont="1" applyFill="1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34" fillId="2" borderId="40" xfId="9" applyNumberFormat="1" applyFont="1" applyFill="1" applyBorder="1" applyAlignment="1">
      <alignment horizontal="center" wrapText="1"/>
    </xf>
    <xf numFmtId="0" fontId="44" fillId="2" borderId="37" xfId="0" applyFont="1" applyFill="1" applyBorder="1" applyAlignment="1">
      <alignment horizontal="center" wrapText="1"/>
    </xf>
    <xf numFmtId="0" fontId="44" fillId="2" borderId="41" xfId="0" applyFont="1" applyFill="1" applyBorder="1" applyAlignment="1">
      <alignment horizontal="center" wrapText="1"/>
    </xf>
    <xf numFmtId="0" fontId="34" fillId="2" borderId="25" xfId="9" applyNumberFormat="1" applyFont="1" applyFill="1" applyBorder="1" applyAlignment="1">
      <alignment horizontal="center" wrapText="1"/>
    </xf>
    <xf numFmtId="0" fontId="44" fillId="2" borderId="26" xfId="0" applyFont="1" applyFill="1" applyBorder="1" applyAlignment="1">
      <alignment horizontal="center" wrapText="1"/>
    </xf>
    <xf numFmtId="0" fontId="44" fillId="2" borderId="27" xfId="0" applyFont="1" applyFill="1" applyBorder="1" applyAlignment="1">
      <alignment horizontal="center" wrapText="1"/>
    </xf>
    <xf numFmtId="0" fontId="59" fillId="0" borderId="0" xfId="8" applyFont="1" applyBorder="1" applyAlignment="1">
      <alignment horizontal="center" wrapText="1"/>
    </xf>
    <xf numFmtId="0" fontId="60" fillId="0" borderId="0" xfId="6" applyFont="1" applyBorder="1" applyAlignment="1">
      <alignment horizontal="center" wrapText="1"/>
    </xf>
    <xf numFmtId="0" fontId="5" fillId="13" borderId="0" xfId="8" applyFont="1" applyFill="1" applyBorder="1" applyAlignment="1"/>
    <xf numFmtId="0" fontId="5" fillId="13" borderId="0" xfId="6" applyFont="1" applyFill="1" applyBorder="1" applyAlignment="1"/>
    <xf numFmtId="0" fontId="51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3" fillId="13" borderId="0" xfId="0" applyFont="1" applyFill="1" applyAlignment="1"/>
    <xf numFmtId="0" fontId="0" fillId="13" borderId="0" xfId="0" applyFill="1" applyAlignment="1"/>
  </cellXfs>
  <cellStyles count="36">
    <cellStyle name="Amount" xfId="15"/>
    <cellStyle name="Comma" xfId="3" builtinId="3"/>
    <cellStyle name="Comma 2" xfId="7"/>
    <cellStyle name="Comma 2 2" xfId="34"/>
    <cellStyle name="Comma 2 2 2" xfId="35"/>
    <cellStyle name="Comma 3" xfId="10"/>
    <cellStyle name="Comma 4" xfId="29"/>
    <cellStyle name="Currency 3" xfId="11"/>
    <cellStyle name="Date" xfId="16"/>
    <cellStyle name="Explanatory Text 2" xfId="17"/>
    <cellStyle name="Heading 1 2" xfId="18"/>
    <cellStyle name="Heading 2 2" xfId="19"/>
    <cellStyle name="Heading 3 2" xfId="20"/>
    <cellStyle name="Heading 4 2" xfId="21"/>
    <cellStyle name="Heading 4 Right aligned" xfId="22"/>
    <cellStyle name="Input 2" xfId="23"/>
    <cellStyle name="Loan Summary" xfId="24"/>
    <cellStyle name="Normal" xfId="0" builtinId="0"/>
    <cellStyle name="Normal - Style1" xfId="25"/>
    <cellStyle name="Normal 2" xfId="1"/>
    <cellStyle name="Normal 2 2" xfId="8"/>
    <cellStyle name="Normal 2 2 2" xfId="30"/>
    <cellStyle name="Normal 3" xfId="2"/>
    <cellStyle name="Normal 4" xfId="5"/>
    <cellStyle name="Normal 5" xfId="6"/>
    <cellStyle name="Normal 6" xfId="9"/>
    <cellStyle name="Normal 7" xfId="13"/>
    <cellStyle name="Normal 8" xfId="14"/>
    <cellStyle name="Number" xfId="26"/>
    <cellStyle name="Percent" xfId="4" builtinId="5"/>
    <cellStyle name="Percent 2" xfId="27"/>
    <cellStyle name="Percent 2 2" xfId="32"/>
    <cellStyle name="Percent 3" xfId="28"/>
    <cellStyle name="Percent 3 2" xfId="33"/>
    <cellStyle name="Percent 4" xfId="31"/>
    <cellStyle name="Table Amount" xfId="12"/>
  </cellStyles>
  <dxfs count="0"/>
  <tableStyles count="0" defaultTableStyle="TableStyleMedium2" defaultPivotStyle="PivotStyleLight16"/>
  <colors>
    <mruColors>
      <color rgb="FFC9EEFA"/>
      <color rgb="FF022169"/>
      <color rgb="FFE5DBE6"/>
      <color rgb="FF0099A8"/>
      <color rgb="FF722178"/>
      <color rgb="FFEED5F0"/>
      <color rgb="FF712177"/>
      <color rgb="FFCDE8EF"/>
      <color rgb="FF205867"/>
      <color rgb="FFFF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2144212</xdr:colOff>
      <xdr:row>0</xdr:row>
      <xdr:rowOff>63500</xdr:rowOff>
    </xdr:from>
    <xdr:to>
      <xdr:col>2</xdr:col>
      <xdr:colOff>3606800</xdr:colOff>
      <xdr:row>0</xdr:row>
      <xdr:rowOff>419396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4D854A31-1615-7843-9B3A-A5074A58E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90312" y="63500"/>
          <a:ext cx="1462588" cy="35589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14941</xdr:colOff>
      <xdr:row>3</xdr:row>
      <xdr:rowOff>0</xdr:rowOff>
    </xdr:from>
    <xdr:to>
      <xdr:col>2</xdr:col>
      <xdr:colOff>1477529</xdr:colOff>
      <xdr:row>4</xdr:row>
      <xdr:rowOff>140742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A617A92-E608-0142-9D0F-8136B8C31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882" y="597647"/>
          <a:ext cx="1462588" cy="3648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12700</xdr:colOff>
      <xdr:row>2</xdr:row>
      <xdr:rowOff>12700</xdr:rowOff>
    </xdr:from>
    <xdr:to>
      <xdr:col>2</xdr:col>
      <xdr:colOff>1475288</xdr:colOff>
      <xdr:row>3</xdr:row>
      <xdr:rowOff>148960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E231D812-128F-B544-B309-7C3DA2476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2100" y="241300"/>
          <a:ext cx="1462588" cy="364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12700</xdr:colOff>
      <xdr:row>2</xdr:row>
      <xdr:rowOff>139700</xdr:rowOff>
    </xdr:from>
    <xdr:to>
      <xdr:col>3</xdr:col>
      <xdr:colOff>1145088</xdr:colOff>
      <xdr:row>4</xdr:row>
      <xdr:rowOff>38396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A06430C9-D147-2946-BFE1-5CC470C133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2100" y="482600"/>
          <a:ext cx="1462588" cy="3558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3</xdr:row>
      <xdr:rowOff>25400</xdr:rowOff>
    </xdr:from>
    <xdr:to>
      <xdr:col>2</xdr:col>
      <xdr:colOff>1538788</xdr:colOff>
      <xdr:row>4</xdr:row>
      <xdr:rowOff>152696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2FE66AED-F145-F047-9C6F-B3937E303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5600" y="254000"/>
          <a:ext cx="1462588" cy="3558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12700</xdr:colOff>
      <xdr:row>2</xdr:row>
      <xdr:rowOff>203200</xdr:rowOff>
    </xdr:from>
    <xdr:to>
      <xdr:col>2</xdr:col>
      <xdr:colOff>1475288</xdr:colOff>
      <xdr:row>5</xdr:row>
      <xdr:rowOff>51096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CFE400CC-F596-204C-855E-DAC7A1BF2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2100" y="571500"/>
          <a:ext cx="1462588" cy="3558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12700</xdr:colOff>
      <xdr:row>2</xdr:row>
      <xdr:rowOff>76200</xdr:rowOff>
    </xdr:from>
    <xdr:to>
      <xdr:col>2</xdr:col>
      <xdr:colOff>1475288</xdr:colOff>
      <xdr:row>3</xdr:row>
      <xdr:rowOff>203496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10204D5F-FD32-2A4F-84E3-B771D064A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2100" y="444500"/>
          <a:ext cx="1462588" cy="3558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224117</xdr:rowOff>
    </xdr:from>
    <xdr:to>
      <xdr:col>3</xdr:col>
      <xdr:colOff>179888</xdr:colOff>
      <xdr:row>4</xdr:row>
      <xdr:rowOff>131777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5FAE8C96-3EB5-8342-B703-96B94434F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8941" y="597646"/>
          <a:ext cx="1462588" cy="3558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</xdr:row>
      <xdr:rowOff>165100</xdr:rowOff>
    </xdr:from>
    <xdr:to>
      <xdr:col>2</xdr:col>
      <xdr:colOff>1500688</xdr:colOff>
      <xdr:row>4</xdr:row>
      <xdr:rowOff>72760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783CA499-EE94-6349-8156-125F0C438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7500" y="330200"/>
          <a:ext cx="1462588" cy="3648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14941</xdr:colOff>
      <xdr:row>3</xdr:row>
      <xdr:rowOff>104588</xdr:rowOff>
    </xdr:from>
    <xdr:to>
      <xdr:col>2</xdr:col>
      <xdr:colOff>1477529</xdr:colOff>
      <xdr:row>5</xdr:row>
      <xdr:rowOff>110860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B487DC97-AD98-A442-9E46-8574ED0C6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4000" y="702235"/>
          <a:ext cx="1462588" cy="3648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14942</xdr:colOff>
      <xdr:row>3</xdr:row>
      <xdr:rowOff>44824</xdr:rowOff>
    </xdr:from>
    <xdr:to>
      <xdr:col>3</xdr:col>
      <xdr:colOff>57439</xdr:colOff>
      <xdr:row>5</xdr:row>
      <xdr:rowOff>51096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9633716F-4E49-1340-9D3B-BFF98360DC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883" y="642471"/>
          <a:ext cx="1462588" cy="3648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Q:/QuickBooks%20Letters/Accounting%20Letters/2020%20Budget%20&amp;%20Back-up%20Worksheets/2020%20Budget%20-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ncy/Dropbox%20(PSS)/1%20Active%20Clients%20PROJECT/San%20Francisco_Pacific%20Vision%20Foundation%20DEV/SFPVF%20Shared%20Files/062119%20San%20Fran%20Proforma%20Revised%20LOC%20term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/Documents%20and%20Settings/rboore/Local%20Settings/Temporary%20Internet%20Files/Content.IE5/QRYWSQMP/ODonnell%20Loan%20calculator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ontes/Downloads/BSMXO_PracticeBudgetTemplat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Test"/>
      <sheetName val="Lists"/>
      <sheetName val="Budget"/>
      <sheetName val="Expense Backup"/>
      <sheetName val="Cert., Sub., &amp; Memberships NOT "/>
      <sheetName val="Travel"/>
      <sheetName val="Monsal"/>
      <sheetName val="Benefits"/>
      <sheetName val="Consultant ALL Revenue Roll-Up"/>
      <sheetName val="FFS Revenue - Roll-Up"/>
      <sheetName val="FFS Revenue - Detail"/>
      <sheetName val="FFS Financial Analyst - Detail"/>
      <sheetName val="Advisory Fees"/>
      <sheetName val="Budget Draft"/>
      <sheetName val="Leading Edge Budget"/>
      <sheetName val="LE-Placement Detail"/>
      <sheetName val="PSS Budget Plan"/>
      <sheetName val="R&amp;A Revenue Roll-Up"/>
      <sheetName val="R&amp;A Consulant Roll-Up"/>
      <sheetName val="R&amp;A Revenue Detail"/>
      <sheetName val="Rose &amp; Assoc. Revenue"/>
      <sheetName val="Progressive Surgical Solutions "/>
      <sheetName val="FFS-BSM Marketplace"/>
      <sheetName val="Allergan Access - AMA"/>
      <sheetName val="BSM OphthPENDING"/>
      <sheetName val="CPSS"/>
      <sheetName val="Building Budget"/>
      <sheetName val="Fixed Assets"/>
    </sheetNames>
    <sheetDataSet>
      <sheetData sheetId="0"/>
      <sheetData sheetId="1">
        <row r="9">
          <cell r="I9" t="str">
            <v>State_List (Named Range)</v>
          </cell>
        </row>
        <row r="10">
          <cell r="I10" t="str">
            <v>NV</v>
          </cell>
        </row>
        <row r="11">
          <cell r="I11" t="str">
            <v>AZ</v>
          </cell>
        </row>
        <row r="12">
          <cell r="I12" t="str">
            <v>CA</v>
          </cell>
        </row>
        <row r="13">
          <cell r="I13" t="str">
            <v>UT</v>
          </cell>
        </row>
        <row r="14">
          <cell r="I14" t="str">
            <v>TX</v>
          </cell>
        </row>
        <row r="15">
          <cell r="I15" t="str">
            <v>WA</v>
          </cell>
        </row>
        <row r="16">
          <cell r="I16" t="str">
            <v>MA</v>
          </cell>
        </row>
        <row r="17">
          <cell r="I17" t="str">
            <v>CO</v>
          </cell>
        </row>
        <row r="18">
          <cell r="I18" t="str">
            <v>AR</v>
          </cell>
        </row>
        <row r="19">
          <cell r="I19" t="str">
            <v>VA</v>
          </cell>
        </row>
      </sheetData>
      <sheetData sheetId="2"/>
      <sheetData sheetId="3"/>
      <sheetData sheetId="4"/>
      <sheetData sheetId="5">
        <row r="18">
          <cell r="C18" t="str">
            <v>Maller, Bruce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3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3</v>
          </cell>
        </row>
        <row r="19">
          <cell r="C19" t="str">
            <v>Morley, Glenn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4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4</v>
          </cell>
        </row>
        <row r="20">
          <cell r="C20" t="str">
            <v>Todd, Jennifer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3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</v>
          </cell>
        </row>
        <row r="21">
          <cell r="C21" t="str">
            <v>Other BSM Staff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3</v>
          </cell>
        </row>
        <row r="22">
          <cell r="C22" t="str">
            <v>Outside Consultants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C23" t="str">
            <v>Other BSM Staff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31">
          <cell r="C31" t="str">
            <v>Maller, Bruce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C32" t="str">
            <v>Wynne, Edward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 t="str">
            <v>Morley, Glenn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 t="str">
            <v>Other BSM Staff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 t="str">
            <v>Senior Consultant Med Aest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44">
          <cell r="D44" t="str">
            <v xml:space="preserve">   JAN   </v>
          </cell>
          <cell r="E44" t="str">
            <v xml:space="preserve">   FEB   </v>
          </cell>
          <cell r="F44" t="str">
            <v xml:space="preserve">   MAR   </v>
          </cell>
          <cell r="G44" t="str">
            <v xml:space="preserve">  APR   </v>
          </cell>
          <cell r="H44" t="str">
            <v xml:space="preserve">   MAY   </v>
          </cell>
          <cell r="I44" t="str">
            <v xml:space="preserve">  JUN   </v>
          </cell>
          <cell r="J44" t="str">
            <v xml:space="preserve">  JUL   </v>
          </cell>
          <cell r="K44" t="str">
            <v xml:space="preserve">   AUG   </v>
          </cell>
          <cell r="L44" t="str">
            <v xml:space="preserve">  SEPT   </v>
          </cell>
          <cell r="M44" t="str">
            <v xml:space="preserve">   OCT   </v>
          </cell>
          <cell r="N44" t="str">
            <v xml:space="preserve">   NOV   </v>
          </cell>
          <cell r="O44" t="str">
            <v xml:space="preserve">   DEC   </v>
          </cell>
          <cell r="P44" t="str">
            <v xml:space="preserve">  TOTAL  </v>
          </cell>
        </row>
        <row r="45">
          <cell r="C45" t="str">
            <v>Maller, Bruce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C46" t="str">
            <v>Preece, Derek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C47" t="str">
            <v>Davis, Dixon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C48" t="str">
            <v>Maller, Andrew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C49" t="str">
            <v>Other BSM Staff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C50" t="str">
            <v>Senior Consultant Med Aest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9">
          <cell r="C59" t="str">
            <v>Preece, Derek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C60" t="str">
            <v>Maller, Andrew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C61" t="str">
            <v>Other BSM Staff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C62" t="str">
            <v>Senior Consultant Med Aest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70">
          <cell r="C70" t="str">
            <v>Air</v>
          </cell>
          <cell r="D70">
            <v>1000</v>
          </cell>
          <cell r="E70">
            <v>1000</v>
          </cell>
          <cell r="F70">
            <v>1000</v>
          </cell>
          <cell r="G70">
            <v>1000</v>
          </cell>
          <cell r="H70">
            <v>1000</v>
          </cell>
          <cell r="I70">
            <v>1000</v>
          </cell>
          <cell r="J70">
            <v>1000</v>
          </cell>
          <cell r="K70">
            <v>1000</v>
          </cell>
          <cell r="L70">
            <v>1000</v>
          </cell>
          <cell r="M70">
            <v>1000</v>
          </cell>
          <cell r="N70">
            <v>1000</v>
          </cell>
          <cell r="O70">
            <v>1000</v>
          </cell>
          <cell r="P70">
            <v>12000</v>
          </cell>
        </row>
        <row r="71">
          <cell r="C71" t="str">
            <v>Auto Expense</v>
          </cell>
          <cell r="D71">
            <v>300</v>
          </cell>
          <cell r="E71">
            <v>300</v>
          </cell>
          <cell r="F71">
            <v>300</v>
          </cell>
          <cell r="G71">
            <v>300</v>
          </cell>
          <cell r="H71">
            <v>300</v>
          </cell>
          <cell r="I71">
            <v>300</v>
          </cell>
          <cell r="J71">
            <v>300</v>
          </cell>
          <cell r="K71">
            <v>300</v>
          </cell>
          <cell r="L71">
            <v>300</v>
          </cell>
          <cell r="M71">
            <v>300</v>
          </cell>
          <cell r="N71">
            <v>300</v>
          </cell>
          <cell r="O71">
            <v>300</v>
          </cell>
          <cell r="P71">
            <v>3600</v>
          </cell>
        </row>
        <row r="72">
          <cell r="C72" t="str">
            <v>Auto Rental</v>
          </cell>
          <cell r="D72">
            <v>550</v>
          </cell>
          <cell r="E72">
            <v>550</v>
          </cell>
          <cell r="F72">
            <v>550</v>
          </cell>
          <cell r="G72">
            <v>550</v>
          </cell>
          <cell r="H72">
            <v>550</v>
          </cell>
          <cell r="I72">
            <v>550</v>
          </cell>
          <cell r="J72">
            <v>550</v>
          </cell>
          <cell r="K72">
            <v>550</v>
          </cell>
          <cell r="L72">
            <v>550</v>
          </cell>
          <cell r="M72">
            <v>550</v>
          </cell>
          <cell r="N72">
            <v>550</v>
          </cell>
          <cell r="O72">
            <v>550</v>
          </cell>
          <cell r="P72">
            <v>6600</v>
          </cell>
        </row>
        <row r="73">
          <cell r="C73" t="str">
            <v>Meals</v>
          </cell>
          <cell r="D73">
            <v>300</v>
          </cell>
          <cell r="E73">
            <v>300</v>
          </cell>
          <cell r="F73">
            <v>300</v>
          </cell>
          <cell r="G73">
            <v>300</v>
          </cell>
          <cell r="H73">
            <v>300</v>
          </cell>
          <cell r="I73">
            <v>300</v>
          </cell>
          <cell r="J73">
            <v>300</v>
          </cell>
          <cell r="K73">
            <v>300</v>
          </cell>
          <cell r="L73">
            <v>300</v>
          </cell>
          <cell r="M73">
            <v>300</v>
          </cell>
          <cell r="N73">
            <v>300</v>
          </cell>
          <cell r="O73">
            <v>300</v>
          </cell>
          <cell r="P73">
            <v>3600</v>
          </cell>
        </row>
        <row r="90">
          <cell r="C90" t="str">
            <v>Baldwin, Laura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4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4</v>
          </cell>
        </row>
        <row r="91">
          <cell r="C91" t="str">
            <v>Brown, Laurie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4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4</v>
          </cell>
          <cell r="O91">
            <v>0</v>
          </cell>
          <cell r="P91">
            <v>8</v>
          </cell>
        </row>
        <row r="92">
          <cell r="C92" t="str">
            <v>Cifers, Elizabeth</v>
          </cell>
          <cell r="D92">
            <v>0</v>
          </cell>
          <cell r="E92">
            <v>3</v>
          </cell>
          <cell r="F92">
            <v>0</v>
          </cell>
          <cell r="G92">
            <v>2</v>
          </cell>
          <cell r="H92">
            <v>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4</v>
          </cell>
          <cell r="O92">
            <v>0</v>
          </cell>
          <cell r="P92">
            <v>13</v>
          </cell>
        </row>
        <row r="93">
          <cell r="C93" t="str">
            <v>Davis, Dixon</v>
          </cell>
          <cell r="D93">
            <v>2</v>
          </cell>
          <cell r="E93">
            <v>0</v>
          </cell>
          <cell r="F93">
            <v>2</v>
          </cell>
          <cell r="G93">
            <v>0</v>
          </cell>
          <cell r="H93">
            <v>4</v>
          </cell>
          <cell r="I93">
            <v>0</v>
          </cell>
          <cell r="J93">
            <v>0</v>
          </cell>
          <cell r="K93">
            <v>0</v>
          </cell>
          <cell r="L93">
            <v>3</v>
          </cell>
          <cell r="M93">
            <v>0</v>
          </cell>
          <cell r="N93">
            <v>4</v>
          </cell>
          <cell r="O93">
            <v>0</v>
          </cell>
          <cell r="P93">
            <v>15</v>
          </cell>
        </row>
        <row r="94">
          <cell r="C94" t="str">
            <v>Monroe, Elizabeth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4</v>
          </cell>
          <cell r="O94">
            <v>0</v>
          </cell>
          <cell r="P94">
            <v>8</v>
          </cell>
        </row>
        <row r="95">
          <cell r="C95" t="str">
            <v>Kennedy, Patricia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4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4</v>
          </cell>
          <cell r="O95">
            <v>0</v>
          </cell>
          <cell r="P95">
            <v>8</v>
          </cell>
        </row>
        <row r="96">
          <cell r="C96" t="str">
            <v>Mack, Kirk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4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4</v>
          </cell>
          <cell r="O96">
            <v>0</v>
          </cell>
          <cell r="P96">
            <v>8</v>
          </cell>
        </row>
        <row r="97">
          <cell r="C97" t="str">
            <v>Maller, Andrew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4</v>
          </cell>
          <cell r="O97">
            <v>0</v>
          </cell>
          <cell r="P97">
            <v>8</v>
          </cell>
        </row>
        <row r="98">
          <cell r="C98" t="str">
            <v>Maller, Bruce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4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4</v>
          </cell>
          <cell r="O98">
            <v>0</v>
          </cell>
          <cell r="P98">
            <v>8</v>
          </cell>
        </row>
        <row r="99">
          <cell r="C99" t="str">
            <v>Maller, Cass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C100" t="str">
            <v>Monte, Marty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C101" t="str">
            <v>Morley, Glenn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</row>
        <row r="102">
          <cell r="C102" t="str">
            <v>Peltier, Emily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5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5</v>
          </cell>
          <cell r="O102">
            <v>0</v>
          </cell>
          <cell r="P102">
            <v>10</v>
          </cell>
        </row>
        <row r="103">
          <cell r="C103" t="str">
            <v>Rose, E. Ann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3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3</v>
          </cell>
        </row>
        <row r="104">
          <cell r="C104" t="str">
            <v>Staff SPM &amp; Xmas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</row>
        <row r="105">
          <cell r="C105" t="str">
            <v>Todd, Jennifer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4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4</v>
          </cell>
        </row>
        <row r="106">
          <cell r="C106" t="str">
            <v>Waddle, Maureen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4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4</v>
          </cell>
          <cell r="O106">
            <v>0</v>
          </cell>
          <cell r="P106">
            <v>8</v>
          </cell>
        </row>
        <row r="107">
          <cell r="C107" t="str">
            <v>Williams, Judy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4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4</v>
          </cell>
          <cell r="O107">
            <v>0</v>
          </cell>
          <cell r="P107">
            <v>8</v>
          </cell>
        </row>
        <row r="108">
          <cell r="C108" t="str">
            <v>Wynne, Kellie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5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5</v>
          </cell>
          <cell r="O108">
            <v>0</v>
          </cell>
          <cell r="P108">
            <v>10</v>
          </cell>
        </row>
        <row r="109">
          <cell r="C109" t="str">
            <v>Valuation Manager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</row>
        <row r="110">
          <cell r="C110" t="str">
            <v>Other BSM Staff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10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10</v>
          </cell>
          <cell r="O110">
            <v>0</v>
          </cell>
          <cell r="P110">
            <v>20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Welcome"/>
      <sheetName val="Instructions"/>
      <sheetName val="Version Notes"/>
      <sheetName val="Feasibility Analysis"/>
      <sheetName val="Capital Costs"/>
      <sheetName val="Operating Expenses"/>
      <sheetName val="Sheet1"/>
      <sheetName val="Revenue"/>
      <sheetName val="Locations"/>
      <sheetName val="Index"/>
      <sheetName val="Supply Costs"/>
      <sheetName val="Staffing"/>
      <sheetName val="Cash Flow"/>
      <sheetName val="Supporting Backup ===&gt;&gt;"/>
      <sheetName val="Line of Credit"/>
      <sheetName val="Line of Credit Conversion"/>
      <sheetName val="Tenant TI Amortization"/>
      <sheetName val="Case Mix to Cash Flow"/>
      <sheetName val="Client Notes"/>
      <sheetName val="Revised Client ASC Cost sheet"/>
      <sheetName val="062119 San Fran Proforma Revise"/>
    </sheetNames>
    <sheetDataSet>
      <sheetData sheetId="0" refreshError="1"/>
      <sheetData sheetId="1">
        <row r="1">
          <cell r="B1" t="str">
            <v>LOAN AMORTIZATION SCHEDULE</v>
          </cell>
        </row>
      </sheetData>
      <sheetData sheetId="2">
        <row r="11">
          <cell r="D11" t="str">
            <v>San Francisco, CA</v>
          </cell>
        </row>
      </sheetData>
      <sheetData sheetId="3">
        <row r="3">
          <cell r="D3" t="str">
            <v>Pacific Vision Foundation Draft Proforma</v>
          </cell>
        </row>
      </sheetData>
      <sheetData sheetId="4">
        <row r="26">
          <cell r="F26">
            <v>3265739</v>
          </cell>
        </row>
      </sheetData>
      <sheetData sheetId="5">
        <row r="3">
          <cell r="D3" t="str">
            <v>Pacific Vision Foundation Draft Proforma</v>
          </cell>
        </row>
      </sheetData>
      <sheetData sheetId="6">
        <row r="23">
          <cell r="G23">
            <v>403650</v>
          </cell>
        </row>
      </sheetData>
      <sheetData sheetId="7"/>
      <sheetData sheetId="8"/>
      <sheetData sheetId="9">
        <row r="23">
          <cell r="G23">
            <v>403650</v>
          </cell>
        </row>
      </sheetData>
      <sheetData sheetId="10"/>
      <sheetData sheetId="11">
        <row r="24">
          <cell r="K24">
            <v>818026</v>
          </cell>
        </row>
      </sheetData>
      <sheetData sheetId="12">
        <row r="75">
          <cell r="L75">
            <v>243275.76</v>
          </cell>
        </row>
      </sheetData>
      <sheetData sheetId="13">
        <row r="24">
          <cell r="K24">
            <v>818026</v>
          </cell>
        </row>
      </sheetData>
      <sheetData sheetId="14">
        <row r="75">
          <cell r="L75">
            <v>243275.76</v>
          </cell>
        </row>
      </sheetData>
      <sheetData sheetId="15"/>
      <sheetData sheetId="16"/>
      <sheetData sheetId="17">
        <row r="1">
          <cell r="B1" t="str">
            <v>LOAN AMORTIZATION SCHEDULE</v>
          </cell>
        </row>
        <row r="3">
          <cell r="E3">
            <v>4755868</v>
          </cell>
          <cell r="I3">
            <v>34072.515452224332</v>
          </cell>
        </row>
        <row r="4">
          <cell r="E4">
            <v>0.06</v>
          </cell>
          <cell r="I4">
            <v>240</v>
          </cell>
        </row>
        <row r="5">
          <cell r="E5">
            <v>20</v>
          </cell>
        </row>
        <row r="6">
          <cell r="E6">
            <v>12</v>
          </cell>
        </row>
        <row r="7">
          <cell r="E7">
            <v>43770</v>
          </cell>
        </row>
        <row r="9">
          <cell r="E9">
            <v>0</v>
          </cell>
        </row>
        <row r="11">
          <cell r="B11" t="str">
            <v>PMT NO</v>
          </cell>
          <cell r="C11" t="str">
            <v>PAYMENT DATE</v>
          </cell>
          <cell r="D11" t="str">
            <v>BEGINNING BALANCE</v>
          </cell>
          <cell r="E11" t="str">
            <v>SCHEDULED PAYMENT</v>
          </cell>
          <cell r="F11" t="str">
            <v>EXTRA PAYMENT</v>
          </cell>
          <cell r="G11" t="str">
            <v>TOTAL PAYMENT</v>
          </cell>
          <cell r="H11" t="str">
            <v>PRINCIPAL</v>
          </cell>
          <cell r="I11" t="str">
            <v>INTEREST</v>
          </cell>
          <cell r="J11" t="str">
            <v>ENDING BALANCE</v>
          </cell>
          <cell r="K11" t="str">
            <v>CUMULATIVE INTEREST</v>
          </cell>
          <cell r="L11" t="str">
            <v>Principal2</v>
          </cell>
          <cell r="M11" t="str">
            <v>Interest 2</v>
          </cell>
          <cell r="N11" t="str">
            <v>Month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18">
          <cell r="B18">
            <v>7</v>
          </cell>
        </row>
        <row r="19">
          <cell r="B19">
            <v>8</v>
          </cell>
        </row>
        <row r="20">
          <cell r="B20">
            <v>9</v>
          </cell>
        </row>
        <row r="21">
          <cell r="B21">
            <v>10</v>
          </cell>
        </row>
        <row r="22">
          <cell r="B22">
            <v>11</v>
          </cell>
        </row>
        <row r="23">
          <cell r="B23">
            <v>12</v>
          </cell>
        </row>
        <row r="24">
          <cell r="B24">
            <v>13</v>
          </cell>
        </row>
        <row r="25">
          <cell r="B25">
            <v>14</v>
          </cell>
        </row>
        <row r="26">
          <cell r="B26">
            <v>15</v>
          </cell>
        </row>
        <row r="27">
          <cell r="B27">
            <v>16</v>
          </cell>
        </row>
        <row r="28">
          <cell r="B28">
            <v>17</v>
          </cell>
        </row>
        <row r="29">
          <cell r="B29">
            <v>18</v>
          </cell>
        </row>
        <row r="30">
          <cell r="B30">
            <v>19</v>
          </cell>
        </row>
        <row r="31">
          <cell r="B31">
            <v>20</v>
          </cell>
        </row>
        <row r="32">
          <cell r="B32">
            <v>21</v>
          </cell>
        </row>
        <row r="33">
          <cell r="B33">
            <v>22</v>
          </cell>
        </row>
        <row r="34">
          <cell r="B34">
            <v>23</v>
          </cell>
        </row>
        <row r="35">
          <cell r="B35">
            <v>24</v>
          </cell>
        </row>
        <row r="36">
          <cell r="B36">
            <v>25</v>
          </cell>
        </row>
        <row r="37">
          <cell r="B37">
            <v>26</v>
          </cell>
        </row>
        <row r="38">
          <cell r="B38">
            <v>27</v>
          </cell>
        </row>
        <row r="39">
          <cell r="B39">
            <v>28</v>
          </cell>
        </row>
        <row r="40">
          <cell r="B40">
            <v>29</v>
          </cell>
        </row>
        <row r="41">
          <cell r="B41">
            <v>30</v>
          </cell>
        </row>
        <row r="42">
          <cell r="B42">
            <v>31</v>
          </cell>
        </row>
        <row r="43">
          <cell r="B43">
            <v>32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  <row r="50">
          <cell r="B50">
            <v>39</v>
          </cell>
        </row>
        <row r="51">
          <cell r="B51">
            <v>40</v>
          </cell>
        </row>
        <row r="52">
          <cell r="B52">
            <v>41</v>
          </cell>
        </row>
        <row r="53">
          <cell r="B53">
            <v>42</v>
          </cell>
        </row>
        <row r="54">
          <cell r="B54">
            <v>43</v>
          </cell>
        </row>
        <row r="55">
          <cell r="B55">
            <v>44</v>
          </cell>
        </row>
        <row r="56">
          <cell r="B56">
            <v>45</v>
          </cell>
        </row>
        <row r="57">
          <cell r="B57">
            <v>46</v>
          </cell>
        </row>
        <row r="58">
          <cell r="B58">
            <v>47</v>
          </cell>
        </row>
        <row r="59">
          <cell r="B59">
            <v>48</v>
          </cell>
        </row>
        <row r="60">
          <cell r="B60">
            <v>49</v>
          </cell>
        </row>
        <row r="61">
          <cell r="B61">
            <v>50</v>
          </cell>
        </row>
        <row r="62">
          <cell r="B62">
            <v>51</v>
          </cell>
        </row>
        <row r="63">
          <cell r="B63">
            <v>52</v>
          </cell>
        </row>
        <row r="64">
          <cell r="B64">
            <v>53</v>
          </cell>
        </row>
        <row r="65">
          <cell r="B65">
            <v>54</v>
          </cell>
        </row>
        <row r="66">
          <cell r="B66">
            <v>55</v>
          </cell>
        </row>
        <row r="67">
          <cell r="B67">
            <v>56</v>
          </cell>
        </row>
        <row r="68">
          <cell r="B68">
            <v>57</v>
          </cell>
        </row>
        <row r="69">
          <cell r="B69">
            <v>58</v>
          </cell>
        </row>
        <row r="70">
          <cell r="B70">
            <v>59</v>
          </cell>
        </row>
        <row r="71">
          <cell r="B71">
            <v>60</v>
          </cell>
        </row>
        <row r="72">
          <cell r="B72">
            <v>61</v>
          </cell>
        </row>
        <row r="73">
          <cell r="B73">
            <v>62</v>
          </cell>
        </row>
        <row r="74">
          <cell r="B74">
            <v>63</v>
          </cell>
        </row>
        <row r="75">
          <cell r="B75">
            <v>64</v>
          </cell>
        </row>
        <row r="76">
          <cell r="B76">
            <v>65</v>
          </cell>
        </row>
        <row r="77">
          <cell r="B77">
            <v>66</v>
          </cell>
        </row>
        <row r="78">
          <cell r="B78">
            <v>67</v>
          </cell>
        </row>
        <row r="79">
          <cell r="B79">
            <v>68</v>
          </cell>
        </row>
        <row r="80">
          <cell r="B80">
            <v>69</v>
          </cell>
        </row>
        <row r="81">
          <cell r="B81">
            <v>70</v>
          </cell>
        </row>
        <row r="82">
          <cell r="B82">
            <v>71</v>
          </cell>
        </row>
        <row r="83">
          <cell r="B83">
            <v>72</v>
          </cell>
        </row>
        <row r="84">
          <cell r="B84">
            <v>73</v>
          </cell>
        </row>
        <row r="85">
          <cell r="B85">
            <v>74</v>
          </cell>
        </row>
        <row r="86">
          <cell r="B86">
            <v>75</v>
          </cell>
        </row>
        <row r="87">
          <cell r="B87">
            <v>76</v>
          </cell>
        </row>
        <row r="88">
          <cell r="B88">
            <v>77</v>
          </cell>
        </row>
        <row r="89">
          <cell r="B89">
            <v>78</v>
          </cell>
        </row>
        <row r="90">
          <cell r="B90">
            <v>79</v>
          </cell>
        </row>
        <row r="91">
          <cell r="B91">
            <v>80</v>
          </cell>
        </row>
        <row r="92">
          <cell r="B92">
            <v>81</v>
          </cell>
        </row>
        <row r="93">
          <cell r="B93">
            <v>82</v>
          </cell>
        </row>
        <row r="94">
          <cell r="B94">
            <v>83</v>
          </cell>
        </row>
        <row r="95">
          <cell r="B95">
            <v>84</v>
          </cell>
        </row>
        <row r="96">
          <cell r="B96">
            <v>85</v>
          </cell>
        </row>
        <row r="97">
          <cell r="B97">
            <v>86</v>
          </cell>
        </row>
        <row r="98">
          <cell r="B98">
            <v>87</v>
          </cell>
        </row>
        <row r="99">
          <cell r="B99">
            <v>88</v>
          </cell>
        </row>
        <row r="100">
          <cell r="B100">
            <v>89</v>
          </cell>
        </row>
        <row r="101">
          <cell r="B101">
            <v>90</v>
          </cell>
        </row>
        <row r="102">
          <cell r="B102">
            <v>91</v>
          </cell>
        </row>
        <row r="103">
          <cell r="B103">
            <v>92</v>
          </cell>
        </row>
        <row r="104">
          <cell r="B104">
            <v>93</v>
          </cell>
        </row>
        <row r="105">
          <cell r="B105">
            <v>94</v>
          </cell>
        </row>
        <row r="106">
          <cell r="B106">
            <v>95</v>
          </cell>
        </row>
        <row r="107">
          <cell r="B107">
            <v>96</v>
          </cell>
        </row>
        <row r="108">
          <cell r="B108">
            <v>97</v>
          </cell>
        </row>
        <row r="109">
          <cell r="B109">
            <v>98</v>
          </cell>
        </row>
        <row r="110">
          <cell r="B110">
            <v>99</v>
          </cell>
        </row>
        <row r="111">
          <cell r="B111">
            <v>100</v>
          </cell>
        </row>
        <row r="112">
          <cell r="B112">
            <v>101</v>
          </cell>
        </row>
        <row r="113">
          <cell r="B113">
            <v>102</v>
          </cell>
        </row>
        <row r="114">
          <cell r="B114">
            <v>103</v>
          </cell>
        </row>
        <row r="115">
          <cell r="B115">
            <v>104</v>
          </cell>
        </row>
        <row r="116">
          <cell r="B116">
            <v>105</v>
          </cell>
        </row>
        <row r="117">
          <cell r="B117">
            <v>106</v>
          </cell>
        </row>
        <row r="118">
          <cell r="B118">
            <v>107</v>
          </cell>
        </row>
        <row r="119">
          <cell r="B119">
            <v>108</v>
          </cell>
        </row>
        <row r="120">
          <cell r="B120">
            <v>109</v>
          </cell>
        </row>
        <row r="121">
          <cell r="B121">
            <v>110</v>
          </cell>
        </row>
        <row r="122">
          <cell r="B122">
            <v>111</v>
          </cell>
        </row>
        <row r="123">
          <cell r="B123">
            <v>112</v>
          </cell>
        </row>
        <row r="124">
          <cell r="B124">
            <v>113</v>
          </cell>
        </row>
        <row r="125">
          <cell r="B125">
            <v>114</v>
          </cell>
        </row>
        <row r="126">
          <cell r="B126">
            <v>115</v>
          </cell>
        </row>
        <row r="127">
          <cell r="B127">
            <v>116</v>
          </cell>
        </row>
        <row r="128">
          <cell r="B128">
            <v>117</v>
          </cell>
        </row>
        <row r="129">
          <cell r="B129">
            <v>118</v>
          </cell>
        </row>
        <row r="130">
          <cell r="B130">
            <v>119</v>
          </cell>
        </row>
        <row r="131">
          <cell r="B131">
            <v>120</v>
          </cell>
        </row>
        <row r="132">
          <cell r="B132">
            <v>121</v>
          </cell>
        </row>
        <row r="133">
          <cell r="B133">
            <v>122</v>
          </cell>
        </row>
        <row r="134">
          <cell r="B134">
            <v>123</v>
          </cell>
        </row>
        <row r="135">
          <cell r="B135">
            <v>124</v>
          </cell>
        </row>
        <row r="136">
          <cell r="B136">
            <v>125</v>
          </cell>
        </row>
        <row r="137">
          <cell r="B137">
            <v>126</v>
          </cell>
        </row>
        <row r="138">
          <cell r="B138">
            <v>127</v>
          </cell>
        </row>
        <row r="139">
          <cell r="B139">
            <v>128</v>
          </cell>
        </row>
        <row r="140">
          <cell r="B140">
            <v>129</v>
          </cell>
        </row>
        <row r="141">
          <cell r="B141">
            <v>130</v>
          </cell>
        </row>
        <row r="142">
          <cell r="B142">
            <v>131</v>
          </cell>
        </row>
        <row r="143">
          <cell r="B143">
            <v>132</v>
          </cell>
        </row>
        <row r="144">
          <cell r="B144">
            <v>133</v>
          </cell>
        </row>
        <row r="145">
          <cell r="B145">
            <v>134</v>
          </cell>
        </row>
        <row r="146">
          <cell r="B146">
            <v>135</v>
          </cell>
        </row>
        <row r="147">
          <cell r="B147">
            <v>136</v>
          </cell>
        </row>
        <row r="148">
          <cell r="B148">
            <v>137</v>
          </cell>
        </row>
        <row r="149">
          <cell r="B149">
            <v>138</v>
          </cell>
        </row>
        <row r="150">
          <cell r="B150">
            <v>139</v>
          </cell>
        </row>
        <row r="151">
          <cell r="B151">
            <v>140</v>
          </cell>
        </row>
        <row r="152">
          <cell r="B152">
            <v>141</v>
          </cell>
        </row>
        <row r="153">
          <cell r="B153">
            <v>142</v>
          </cell>
        </row>
        <row r="154">
          <cell r="B154">
            <v>143</v>
          </cell>
        </row>
        <row r="155">
          <cell r="B155">
            <v>144</v>
          </cell>
        </row>
        <row r="156">
          <cell r="B156">
            <v>145</v>
          </cell>
        </row>
        <row r="157">
          <cell r="B157">
            <v>146</v>
          </cell>
        </row>
        <row r="158">
          <cell r="B158">
            <v>147</v>
          </cell>
        </row>
        <row r="159">
          <cell r="B159">
            <v>148</v>
          </cell>
        </row>
        <row r="160">
          <cell r="B160">
            <v>149</v>
          </cell>
        </row>
        <row r="161">
          <cell r="B161">
            <v>150</v>
          </cell>
        </row>
        <row r="162">
          <cell r="B162">
            <v>151</v>
          </cell>
        </row>
        <row r="163">
          <cell r="B163">
            <v>152</v>
          </cell>
        </row>
        <row r="164">
          <cell r="B164">
            <v>153</v>
          </cell>
        </row>
        <row r="165">
          <cell r="B165">
            <v>154</v>
          </cell>
        </row>
        <row r="166">
          <cell r="B166">
            <v>155</v>
          </cell>
        </row>
        <row r="167">
          <cell r="B167">
            <v>156</v>
          </cell>
        </row>
        <row r="168">
          <cell r="B168">
            <v>157</v>
          </cell>
        </row>
        <row r="169">
          <cell r="B169">
            <v>158</v>
          </cell>
        </row>
        <row r="170">
          <cell r="B170">
            <v>159</v>
          </cell>
        </row>
        <row r="171">
          <cell r="B171">
            <v>160</v>
          </cell>
        </row>
        <row r="172">
          <cell r="B172">
            <v>161</v>
          </cell>
        </row>
        <row r="173">
          <cell r="B173">
            <v>162</v>
          </cell>
        </row>
        <row r="174">
          <cell r="B174">
            <v>163</v>
          </cell>
        </row>
        <row r="175">
          <cell r="B175">
            <v>164</v>
          </cell>
        </row>
        <row r="176">
          <cell r="B176">
            <v>165</v>
          </cell>
        </row>
        <row r="177">
          <cell r="B177">
            <v>166</v>
          </cell>
        </row>
        <row r="178">
          <cell r="B178">
            <v>167</v>
          </cell>
        </row>
        <row r="179">
          <cell r="B179">
            <v>168</v>
          </cell>
        </row>
        <row r="180">
          <cell r="B180">
            <v>169</v>
          </cell>
        </row>
        <row r="181">
          <cell r="B181">
            <v>170</v>
          </cell>
        </row>
        <row r="182">
          <cell r="B182">
            <v>171</v>
          </cell>
        </row>
        <row r="183">
          <cell r="B183">
            <v>172</v>
          </cell>
        </row>
        <row r="184">
          <cell r="B184">
            <v>173</v>
          </cell>
        </row>
        <row r="185">
          <cell r="B185">
            <v>174</v>
          </cell>
        </row>
        <row r="186">
          <cell r="B186">
            <v>175</v>
          </cell>
        </row>
        <row r="187">
          <cell r="B187">
            <v>176</v>
          </cell>
        </row>
        <row r="188">
          <cell r="B188">
            <v>177</v>
          </cell>
        </row>
        <row r="189">
          <cell r="B189">
            <v>178</v>
          </cell>
        </row>
        <row r="190">
          <cell r="B190">
            <v>179</v>
          </cell>
        </row>
        <row r="191">
          <cell r="B191">
            <v>180</v>
          </cell>
        </row>
        <row r="192">
          <cell r="B192">
            <v>181</v>
          </cell>
        </row>
        <row r="193">
          <cell r="B193">
            <v>182</v>
          </cell>
        </row>
        <row r="194">
          <cell r="B194">
            <v>183</v>
          </cell>
        </row>
        <row r="195">
          <cell r="B195">
            <v>184</v>
          </cell>
        </row>
        <row r="196">
          <cell r="B196">
            <v>185</v>
          </cell>
        </row>
        <row r="197">
          <cell r="B197">
            <v>186</v>
          </cell>
        </row>
        <row r="198">
          <cell r="B198">
            <v>187</v>
          </cell>
        </row>
        <row r="199">
          <cell r="B199">
            <v>188</v>
          </cell>
        </row>
        <row r="200">
          <cell r="B200">
            <v>189</v>
          </cell>
        </row>
        <row r="201">
          <cell r="B201">
            <v>190</v>
          </cell>
        </row>
        <row r="202">
          <cell r="B202">
            <v>191</v>
          </cell>
        </row>
        <row r="203">
          <cell r="B203">
            <v>192</v>
          </cell>
        </row>
        <row r="204">
          <cell r="B204">
            <v>193</v>
          </cell>
        </row>
        <row r="205">
          <cell r="B205">
            <v>194</v>
          </cell>
        </row>
        <row r="206">
          <cell r="B206">
            <v>195</v>
          </cell>
        </row>
        <row r="207">
          <cell r="B207">
            <v>196</v>
          </cell>
        </row>
        <row r="208">
          <cell r="B208">
            <v>197</v>
          </cell>
        </row>
        <row r="209">
          <cell r="B209">
            <v>198</v>
          </cell>
        </row>
        <row r="210">
          <cell r="B210">
            <v>199</v>
          </cell>
        </row>
        <row r="211">
          <cell r="B211">
            <v>200</v>
          </cell>
        </row>
        <row r="212">
          <cell r="B212">
            <v>201</v>
          </cell>
        </row>
        <row r="213">
          <cell r="B213">
            <v>202</v>
          </cell>
        </row>
        <row r="214">
          <cell r="B214">
            <v>203</v>
          </cell>
        </row>
        <row r="215">
          <cell r="B215">
            <v>204</v>
          </cell>
        </row>
        <row r="216">
          <cell r="B216">
            <v>205</v>
          </cell>
        </row>
        <row r="217">
          <cell r="B217">
            <v>206</v>
          </cell>
        </row>
        <row r="218">
          <cell r="B218">
            <v>207</v>
          </cell>
        </row>
        <row r="219">
          <cell r="B219">
            <v>208</v>
          </cell>
        </row>
        <row r="220">
          <cell r="B220">
            <v>209</v>
          </cell>
        </row>
        <row r="221">
          <cell r="B221">
            <v>210</v>
          </cell>
        </row>
        <row r="222">
          <cell r="B222">
            <v>211</v>
          </cell>
        </row>
        <row r="223">
          <cell r="B223">
            <v>212</v>
          </cell>
        </row>
        <row r="224">
          <cell r="B224">
            <v>213</v>
          </cell>
        </row>
        <row r="225">
          <cell r="B225">
            <v>214</v>
          </cell>
        </row>
        <row r="226">
          <cell r="B226">
            <v>215</v>
          </cell>
        </row>
        <row r="227">
          <cell r="B227">
            <v>216</v>
          </cell>
        </row>
        <row r="228">
          <cell r="B228">
            <v>217</v>
          </cell>
        </row>
        <row r="229">
          <cell r="B229">
            <v>218</v>
          </cell>
        </row>
        <row r="230">
          <cell r="B230">
            <v>219</v>
          </cell>
        </row>
        <row r="231">
          <cell r="B231">
            <v>220</v>
          </cell>
        </row>
        <row r="232">
          <cell r="B232">
            <v>221</v>
          </cell>
        </row>
        <row r="233">
          <cell r="B233">
            <v>222</v>
          </cell>
        </row>
        <row r="234">
          <cell r="B234">
            <v>223</v>
          </cell>
        </row>
        <row r="235">
          <cell r="B235">
            <v>224</v>
          </cell>
        </row>
        <row r="236">
          <cell r="B236">
            <v>225</v>
          </cell>
        </row>
        <row r="237">
          <cell r="B237">
            <v>226</v>
          </cell>
        </row>
        <row r="238">
          <cell r="B238">
            <v>227</v>
          </cell>
        </row>
        <row r="239">
          <cell r="B239">
            <v>228</v>
          </cell>
        </row>
        <row r="240">
          <cell r="B240">
            <v>229</v>
          </cell>
        </row>
        <row r="241">
          <cell r="B241">
            <v>230</v>
          </cell>
        </row>
        <row r="242">
          <cell r="B242">
            <v>231</v>
          </cell>
        </row>
        <row r="243">
          <cell r="B243">
            <v>232</v>
          </cell>
        </row>
        <row r="244">
          <cell r="B244">
            <v>233</v>
          </cell>
        </row>
        <row r="245">
          <cell r="B245">
            <v>234</v>
          </cell>
        </row>
        <row r="246">
          <cell r="B246">
            <v>235</v>
          </cell>
        </row>
        <row r="247">
          <cell r="B247">
            <v>236</v>
          </cell>
        </row>
        <row r="248">
          <cell r="B248">
            <v>237</v>
          </cell>
        </row>
        <row r="249">
          <cell r="B249">
            <v>238</v>
          </cell>
        </row>
        <row r="250">
          <cell r="B250">
            <v>239</v>
          </cell>
        </row>
        <row r="251">
          <cell r="B251">
            <v>240</v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</sheetData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oan Calculator"/>
    </sheetNames>
    <sheetDataSet>
      <sheetData sheetId="0" refreshError="1">
        <row r="4">
          <cell r="E4">
            <v>1302871.7653333333</v>
          </cell>
        </row>
        <row r="5">
          <cell r="E5">
            <v>0.05</v>
          </cell>
        </row>
        <row r="6">
          <cell r="E6">
            <v>20</v>
          </cell>
        </row>
        <row r="7">
          <cell r="E7">
            <v>40118</v>
          </cell>
        </row>
        <row r="10">
          <cell r="E10">
            <v>240</v>
          </cell>
        </row>
        <row r="15">
          <cell r="B15" t="str">
            <v>No.</v>
          </cell>
          <cell r="C15" t="str">
            <v>Payment Date</v>
          </cell>
          <cell r="D15" t="str">
            <v>Beginning Balance</v>
          </cell>
          <cell r="E15" t="str">
            <v>Payment</v>
          </cell>
          <cell r="F15" t="str">
            <v>Principal</v>
          </cell>
          <cell r="G15" t="str">
            <v>Interest</v>
          </cell>
          <cell r="H15" t="str">
            <v>Ending Balance</v>
          </cell>
          <cell r="J15" t="str">
            <v>Interest</v>
          </cell>
          <cell r="K15" t="str">
            <v>Principal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elpful Tips (2)"/>
      <sheetName val="Instructions"/>
      <sheetName val="Helpful Tips"/>
      <sheetName val="Historical Provider Production"/>
      <sheetName val="Fee Revenue"/>
      <sheetName val="Optical Revenue"/>
      <sheetName val="Employee Wages"/>
      <sheetName val="Payroll Taxes"/>
      <sheetName val="Capital Budget"/>
      <sheetName val="Rent Expense"/>
      <sheetName val="Insurance Expense"/>
      <sheetName val="New Provider Direct Expenses"/>
      <sheetName val="Budget"/>
    </sheetNames>
    <sheetDataSet>
      <sheetData sheetId="0" refreshError="1"/>
      <sheetData sheetId="1" refreshError="1"/>
      <sheetData sheetId="2" refreshError="1"/>
      <sheetData sheetId="3">
        <row r="18">
          <cell r="D18" t="str">
            <v>Practice Name</v>
          </cell>
        </row>
      </sheetData>
      <sheetData sheetId="4" refreshError="1"/>
      <sheetData sheetId="5" refreshError="1"/>
      <sheetData sheetId="6">
        <row r="144">
          <cell r="C144" t="str">
            <v>Jan</v>
          </cell>
        </row>
        <row r="145">
          <cell r="C145" t="str">
            <v>Feb</v>
          </cell>
        </row>
        <row r="146">
          <cell r="C146" t="str">
            <v>Mar</v>
          </cell>
        </row>
        <row r="147">
          <cell r="C147" t="str">
            <v>Apr</v>
          </cell>
        </row>
        <row r="148">
          <cell r="C148" t="str">
            <v>May</v>
          </cell>
        </row>
        <row r="149">
          <cell r="C149" t="str">
            <v>Jun</v>
          </cell>
        </row>
        <row r="150">
          <cell r="C150" t="str">
            <v>Jul</v>
          </cell>
        </row>
        <row r="151">
          <cell r="C151" t="str">
            <v>Aug</v>
          </cell>
        </row>
        <row r="152">
          <cell r="C152" t="str">
            <v>Sep</v>
          </cell>
        </row>
        <row r="153">
          <cell r="C153" t="str">
            <v>Oct</v>
          </cell>
        </row>
        <row r="154">
          <cell r="C154" t="str">
            <v>Nov</v>
          </cell>
        </row>
        <row r="155">
          <cell r="C155" t="str">
            <v>Dec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5"/>
  <sheetViews>
    <sheetView showGridLines="0" zoomScale="90" zoomScaleNormal="90" workbookViewId="0">
      <selection activeCell="F25" sqref="F25"/>
    </sheetView>
  </sheetViews>
  <sheetFormatPr defaultColWidth="9.140625" defaultRowHeight="15"/>
  <cols>
    <col min="1" max="1" width="2.7109375" style="322" customWidth="1"/>
    <col min="2" max="2" width="4.42578125" style="322" customWidth="1"/>
    <col min="3" max="3" width="79.140625" style="322" customWidth="1"/>
    <col min="4" max="16384" width="9.140625" style="322"/>
  </cols>
  <sheetData>
    <row r="1" spans="2:3" ht="41.1" customHeight="1"/>
    <row r="2" spans="2:3" ht="15.75">
      <c r="B2" s="488" t="s">
        <v>203</v>
      </c>
      <c r="C2" s="488"/>
    </row>
    <row r="4" spans="2:3" ht="18">
      <c r="B4" s="489" t="s">
        <v>204</v>
      </c>
      <c r="C4" s="489"/>
    </row>
    <row r="6" spans="2:3" ht="15.75">
      <c r="B6" s="323" t="s">
        <v>102</v>
      </c>
    </row>
    <row r="8" spans="2:3" ht="15.75">
      <c r="B8" s="325" t="s">
        <v>205</v>
      </c>
      <c r="C8" s="324"/>
    </row>
    <row r="9" spans="2:3">
      <c r="C9" s="322" t="s">
        <v>202</v>
      </c>
    </row>
    <row r="10" spans="2:3">
      <c r="C10" s="322" t="s">
        <v>104</v>
      </c>
    </row>
    <row r="12" spans="2:3" ht="15.75">
      <c r="B12" s="325" t="s">
        <v>206</v>
      </c>
      <c r="C12" s="324"/>
    </row>
    <row r="13" spans="2:3">
      <c r="C13" s="322" t="s">
        <v>108</v>
      </c>
    </row>
    <row r="14" spans="2:3">
      <c r="C14" s="322" t="s">
        <v>105</v>
      </c>
    </row>
    <row r="15" spans="2:3">
      <c r="C15" s="322" t="s">
        <v>106</v>
      </c>
    </row>
    <row r="16" spans="2:3">
      <c r="C16" s="322" t="s">
        <v>107</v>
      </c>
    </row>
    <row r="18" spans="2:3" ht="15.75">
      <c r="B18" s="325" t="s">
        <v>207</v>
      </c>
      <c r="C18" s="324"/>
    </row>
    <row r="19" spans="2:3">
      <c r="C19" s="322" t="s">
        <v>201</v>
      </c>
    </row>
    <row r="20" spans="2:3">
      <c r="C20" s="322" t="s">
        <v>109</v>
      </c>
    </row>
    <row r="21" spans="2:3">
      <c r="C21" s="322" t="s">
        <v>110</v>
      </c>
    </row>
    <row r="22" spans="2:3">
      <c r="C22" s="322" t="s">
        <v>111</v>
      </c>
    </row>
    <row r="24" spans="2:3" ht="15.75">
      <c r="B24" s="325" t="s">
        <v>208</v>
      </c>
      <c r="C24" s="324"/>
    </row>
    <row r="25" spans="2:3">
      <c r="C25" s="322" t="s">
        <v>200</v>
      </c>
    </row>
    <row r="26" spans="2:3">
      <c r="C26" s="322" t="s">
        <v>112</v>
      </c>
    </row>
    <row r="28" spans="2:3" ht="15.75">
      <c r="B28" s="325" t="s">
        <v>209</v>
      </c>
      <c r="C28" s="324"/>
    </row>
    <row r="29" spans="2:3">
      <c r="C29" s="322" t="s">
        <v>113</v>
      </c>
    </row>
    <row r="30" spans="2:3">
      <c r="C30" s="322" t="s">
        <v>114</v>
      </c>
    </row>
    <row r="31" spans="2:3">
      <c r="C31" s="322" t="s">
        <v>115</v>
      </c>
    </row>
    <row r="32" spans="2:3">
      <c r="C32" s="322" t="s">
        <v>116</v>
      </c>
    </row>
    <row r="34" spans="2:3" ht="15.75">
      <c r="B34" s="325" t="s">
        <v>210</v>
      </c>
      <c r="C34" s="324"/>
    </row>
    <row r="35" spans="2:3">
      <c r="C35" s="322" t="s">
        <v>117</v>
      </c>
    </row>
    <row r="36" spans="2:3">
      <c r="C36" s="322" t="s">
        <v>118</v>
      </c>
    </row>
    <row r="37" spans="2:3">
      <c r="C37" s="322" t="s">
        <v>119</v>
      </c>
    </row>
    <row r="38" spans="2:3">
      <c r="C38" s="322" t="s">
        <v>120</v>
      </c>
    </row>
    <row r="40" spans="2:3" ht="15.75">
      <c r="B40" s="325" t="s">
        <v>211</v>
      </c>
      <c r="C40" s="324"/>
    </row>
    <row r="41" spans="2:3">
      <c r="C41" s="322" t="s">
        <v>121</v>
      </c>
    </row>
    <row r="42" spans="2:3">
      <c r="C42" s="322" t="s">
        <v>122</v>
      </c>
    </row>
    <row r="43" spans="2:3">
      <c r="C43" s="322" t="s">
        <v>123</v>
      </c>
    </row>
    <row r="44" spans="2:3">
      <c r="C44" s="322" t="s">
        <v>157</v>
      </c>
    </row>
    <row r="45" spans="2:3">
      <c r="C45" s="322" t="s">
        <v>124</v>
      </c>
    </row>
  </sheetData>
  <mergeCells count="2">
    <mergeCell ref="B2:C2"/>
    <mergeCell ref="B4:C4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M50"/>
  <sheetViews>
    <sheetView showGridLines="0" zoomScale="110" zoomScaleNormal="110" zoomScaleSheetLayoutView="85" workbookViewId="0">
      <selection activeCell="C13" sqref="C13:E18"/>
    </sheetView>
  </sheetViews>
  <sheetFormatPr defaultColWidth="9.140625" defaultRowHeight="12.75"/>
  <cols>
    <col min="1" max="2" width="1.7109375" style="17" customWidth="1"/>
    <col min="3" max="3" width="29.85546875" style="17" customWidth="1"/>
    <col min="4" max="4" width="5.28515625" style="29" bestFit="1" customWidth="1"/>
    <col min="5" max="5" width="12" style="79" customWidth="1"/>
    <col min="6" max="6" width="1.7109375" style="29" customWidth="1"/>
    <col min="7" max="16" width="10.140625" style="21" customWidth="1"/>
    <col min="17" max="19" width="10.140625" style="18" customWidth="1"/>
    <col min="20" max="20" width="1.7109375" style="80" customWidth="1"/>
    <col min="21" max="21" width="13.7109375" style="18" customWidth="1"/>
    <col min="22" max="16384" width="9.140625" style="17"/>
  </cols>
  <sheetData>
    <row r="1" spans="3:22" ht="15.75">
      <c r="C1" s="488" t="s">
        <v>203</v>
      </c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</row>
    <row r="3" spans="3:22" s="127" customFormat="1" ht="18" customHeight="1">
      <c r="C3" s="495" t="str">
        <f>+'Tab A - Revenue Costs Detail'!B3</f>
        <v>ENTER ASC NAME HERE (TAB A, ROW 3)</v>
      </c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244"/>
    </row>
    <row r="4" spans="3:22" ht="18" customHeight="1">
      <c r="C4" s="19" t="s">
        <v>233</v>
      </c>
      <c r="D4" s="27"/>
      <c r="E4" s="174"/>
      <c r="F4" s="27"/>
      <c r="G4" s="26"/>
      <c r="H4" s="26"/>
      <c r="I4" s="26"/>
      <c r="J4" s="26"/>
      <c r="K4" s="26"/>
      <c r="L4" s="26"/>
      <c r="M4" s="175"/>
      <c r="N4" s="26"/>
      <c r="O4" s="26"/>
      <c r="P4" s="26"/>
      <c r="Q4" s="26"/>
      <c r="R4" s="26"/>
      <c r="S4" s="26"/>
      <c r="T4" s="28"/>
      <c r="U4" s="26"/>
    </row>
    <row r="5" spans="3:22" ht="18" customHeight="1">
      <c r="E5" s="20"/>
      <c r="G5" s="20"/>
      <c r="H5" s="20"/>
      <c r="O5" s="30"/>
      <c r="P5" s="31"/>
      <c r="Q5" s="21"/>
      <c r="R5" s="32"/>
      <c r="S5" s="21"/>
      <c r="T5" s="23"/>
      <c r="U5" s="21"/>
    </row>
    <row r="6" spans="3:22" s="33" customFormat="1" ht="7.5" customHeight="1">
      <c r="C6" s="353"/>
      <c r="D6" s="353"/>
      <c r="E6" s="353"/>
      <c r="F6" s="353"/>
      <c r="G6" s="353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4"/>
      <c r="S6" s="354"/>
      <c r="T6" s="14"/>
      <c r="U6" s="354"/>
    </row>
    <row r="7" spans="3:22" s="331" customFormat="1" ht="7.5" customHeight="1">
      <c r="C7" s="333"/>
      <c r="D7" s="333"/>
      <c r="E7" s="333"/>
      <c r="F7" s="333"/>
      <c r="G7" s="333"/>
      <c r="H7" s="377"/>
      <c r="I7" s="377"/>
      <c r="J7" s="377"/>
      <c r="K7" s="377"/>
      <c r="L7" s="377"/>
      <c r="M7" s="377"/>
      <c r="N7" s="377"/>
      <c r="O7" s="377"/>
      <c r="P7" s="377"/>
      <c r="Q7" s="475"/>
      <c r="R7" s="377"/>
      <c r="S7" s="377"/>
      <c r="T7" s="14"/>
      <c r="U7" s="377"/>
    </row>
    <row r="8" spans="3:22" s="34" customFormat="1" ht="24.95" customHeight="1">
      <c r="C8" s="465" t="s">
        <v>91</v>
      </c>
      <c r="D8" s="450"/>
      <c r="E8" s="466">
        <f>+'13 Week Cash Flow Forecast'!H7</f>
        <v>43917</v>
      </c>
      <c r="F8" s="10"/>
      <c r="G8" s="10"/>
      <c r="H8" s="5"/>
      <c r="I8" s="5"/>
      <c r="J8" s="5"/>
      <c r="K8" s="5"/>
      <c r="L8" s="5"/>
      <c r="M8" s="5"/>
      <c r="N8" s="5"/>
      <c r="O8" s="5"/>
      <c r="P8" s="5"/>
      <c r="Q8" s="2"/>
      <c r="R8" s="3"/>
      <c r="S8" s="3"/>
      <c r="T8" s="3"/>
      <c r="U8" s="3"/>
    </row>
    <row r="9" spans="3:22" s="34" customFormat="1">
      <c r="C9" s="4"/>
      <c r="D9" s="11"/>
      <c r="E9" s="16" t="s">
        <v>66</v>
      </c>
      <c r="F9" s="12"/>
      <c r="G9" s="347">
        <v>1</v>
      </c>
      <c r="H9" s="348">
        <f>G9+1</f>
        <v>2</v>
      </c>
      <c r="I9" s="348">
        <f t="shared" ref="I9:S9" si="0">H9+1</f>
        <v>3</v>
      </c>
      <c r="J9" s="348">
        <f t="shared" si="0"/>
        <v>4</v>
      </c>
      <c r="K9" s="348">
        <f t="shared" si="0"/>
        <v>5</v>
      </c>
      <c r="L9" s="348">
        <f t="shared" si="0"/>
        <v>6</v>
      </c>
      <c r="M9" s="348">
        <f t="shared" si="0"/>
        <v>7</v>
      </c>
      <c r="N9" s="348">
        <f t="shared" si="0"/>
        <v>8</v>
      </c>
      <c r="O9" s="348">
        <f t="shared" si="0"/>
        <v>9</v>
      </c>
      <c r="P9" s="348">
        <f t="shared" si="0"/>
        <v>10</v>
      </c>
      <c r="Q9" s="348">
        <f t="shared" si="0"/>
        <v>11</v>
      </c>
      <c r="R9" s="348">
        <f t="shared" si="0"/>
        <v>12</v>
      </c>
      <c r="S9" s="347">
        <f t="shared" si="0"/>
        <v>13</v>
      </c>
      <c r="T9" s="15"/>
      <c r="U9" s="347"/>
    </row>
    <row r="10" spans="3:22" s="39" customFormat="1" ht="16.5" customHeight="1">
      <c r="C10" s="35"/>
      <c r="D10" s="36"/>
      <c r="E10" s="469" t="s">
        <v>238</v>
      </c>
      <c r="F10" s="81"/>
      <c r="G10" s="349" t="s">
        <v>3</v>
      </c>
      <c r="H10" s="350" t="s">
        <v>3</v>
      </c>
      <c r="I10" s="350" t="s">
        <v>3</v>
      </c>
      <c r="J10" s="350" t="s">
        <v>3</v>
      </c>
      <c r="K10" s="350" t="s">
        <v>3</v>
      </c>
      <c r="L10" s="350" t="s">
        <v>3</v>
      </c>
      <c r="M10" s="350" t="s">
        <v>3</v>
      </c>
      <c r="N10" s="350" t="s">
        <v>3</v>
      </c>
      <c r="O10" s="350" t="s">
        <v>3</v>
      </c>
      <c r="P10" s="350" t="s">
        <v>3</v>
      </c>
      <c r="Q10" s="350" t="s">
        <v>3</v>
      </c>
      <c r="R10" s="350" t="s">
        <v>3</v>
      </c>
      <c r="S10" s="349" t="s">
        <v>3</v>
      </c>
      <c r="T10" s="15"/>
      <c r="U10" s="349" t="s">
        <v>6</v>
      </c>
    </row>
    <row r="11" spans="3:22" s="39" customFormat="1" ht="27" customHeight="1" thickBot="1">
      <c r="C11" s="35"/>
      <c r="D11" s="82" t="s">
        <v>24</v>
      </c>
      <c r="E11" s="40" t="s">
        <v>35</v>
      </c>
      <c r="F11" s="38"/>
      <c r="G11" s="351">
        <f>E8+7</f>
        <v>43924</v>
      </c>
      <c r="H11" s="352">
        <f>G11+7</f>
        <v>43931</v>
      </c>
      <c r="I11" s="352">
        <f t="shared" ref="I11:S11" si="1">H11+7</f>
        <v>43938</v>
      </c>
      <c r="J11" s="352">
        <f t="shared" si="1"/>
        <v>43945</v>
      </c>
      <c r="K11" s="352">
        <f t="shared" si="1"/>
        <v>43952</v>
      </c>
      <c r="L11" s="352">
        <f t="shared" si="1"/>
        <v>43959</v>
      </c>
      <c r="M11" s="352">
        <f t="shared" si="1"/>
        <v>43966</v>
      </c>
      <c r="N11" s="352">
        <f t="shared" si="1"/>
        <v>43973</v>
      </c>
      <c r="O11" s="352">
        <f t="shared" si="1"/>
        <v>43980</v>
      </c>
      <c r="P11" s="352">
        <f t="shared" si="1"/>
        <v>43987</v>
      </c>
      <c r="Q11" s="352">
        <f t="shared" si="1"/>
        <v>43994</v>
      </c>
      <c r="R11" s="352">
        <f t="shared" si="1"/>
        <v>44001</v>
      </c>
      <c r="S11" s="351">
        <f t="shared" si="1"/>
        <v>44008</v>
      </c>
      <c r="T11" s="41"/>
      <c r="U11" s="351" t="s">
        <v>5</v>
      </c>
    </row>
    <row r="12" spans="3:22" s="39" customFormat="1" ht="18" customHeight="1" thickTop="1">
      <c r="C12" s="45" t="s">
        <v>41</v>
      </c>
      <c r="D12" s="46"/>
      <c r="E12" s="83"/>
      <c r="F12" s="84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71"/>
      <c r="U12" s="85"/>
    </row>
    <row r="13" spans="3:22" s="39" customFormat="1" ht="18" customHeight="1">
      <c r="C13" s="369"/>
      <c r="D13" s="86"/>
      <c r="E13" s="368"/>
      <c r="F13" s="47"/>
      <c r="G13" s="51">
        <f>+E13/52</f>
        <v>0</v>
      </c>
      <c r="H13" s="64">
        <f>+G13</f>
        <v>0</v>
      </c>
      <c r="I13" s="64">
        <f t="shared" ref="I13:S13" si="2">+H13</f>
        <v>0</v>
      </c>
      <c r="J13" s="64">
        <f t="shared" si="2"/>
        <v>0</v>
      </c>
      <c r="K13" s="64">
        <f t="shared" si="2"/>
        <v>0</v>
      </c>
      <c r="L13" s="64">
        <f t="shared" si="2"/>
        <v>0</v>
      </c>
      <c r="M13" s="64">
        <f t="shared" si="2"/>
        <v>0</v>
      </c>
      <c r="N13" s="64">
        <f t="shared" si="2"/>
        <v>0</v>
      </c>
      <c r="O13" s="64">
        <f t="shared" si="2"/>
        <v>0</v>
      </c>
      <c r="P13" s="64">
        <f t="shared" si="2"/>
        <v>0</v>
      </c>
      <c r="Q13" s="64">
        <f t="shared" si="2"/>
        <v>0</v>
      </c>
      <c r="R13" s="64">
        <f t="shared" si="2"/>
        <v>0</v>
      </c>
      <c r="S13" s="64">
        <f t="shared" si="2"/>
        <v>0</v>
      </c>
      <c r="T13" s="52"/>
      <c r="U13" s="51">
        <f>SUM(G13:T13)</f>
        <v>0</v>
      </c>
    </row>
    <row r="14" spans="3:22" s="39" customFormat="1" ht="18" customHeight="1">
      <c r="C14" s="369"/>
      <c r="D14" s="86"/>
      <c r="E14" s="368"/>
      <c r="F14" s="47"/>
      <c r="G14" s="51">
        <f t="shared" ref="G14:G16" si="3">+E14/52</f>
        <v>0</v>
      </c>
      <c r="H14" s="64">
        <f t="shared" ref="H14:S17" si="4">+G14</f>
        <v>0</v>
      </c>
      <c r="I14" s="64">
        <f t="shared" si="4"/>
        <v>0</v>
      </c>
      <c r="J14" s="64">
        <f t="shared" si="4"/>
        <v>0</v>
      </c>
      <c r="K14" s="64">
        <f t="shared" si="4"/>
        <v>0</v>
      </c>
      <c r="L14" s="64">
        <f t="shared" si="4"/>
        <v>0</v>
      </c>
      <c r="M14" s="64">
        <f t="shared" si="4"/>
        <v>0</v>
      </c>
      <c r="N14" s="64">
        <f t="shared" si="4"/>
        <v>0</v>
      </c>
      <c r="O14" s="64">
        <f t="shared" si="4"/>
        <v>0</v>
      </c>
      <c r="P14" s="64">
        <f t="shared" si="4"/>
        <v>0</v>
      </c>
      <c r="Q14" s="64">
        <f t="shared" si="4"/>
        <v>0</v>
      </c>
      <c r="R14" s="64">
        <f t="shared" si="4"/>
        <v>0</v>
      </c>
      <c r="S14" s="64">
        <f t="shared" si="4"/>
        <v>0</v>
      </c>
      <c r="T14" s="52"/>
      <c r="U14" s="51">
        <f>SUM(G14:T14)</f>
        <v>0</v>
      </c>
    </row>
    <row r="15" spans="3:22" s="39" customFormat="1" ht="18" customHeight="1">
      <c r="C15" s="369"/>
      <c r="D15" s="86"/>
      <c r="E15" s="368"/>
      <c r="F15" s="47"/>
      <c r="G15" s="51">
        <f t="shared" si="3"/>
        <v>0</v>
      </c>
      <c r="H15" s="64">
        <f t="shared" si="4"/>
        <v>0</v>
      </c>
      <c r="I15" s="64">
        <f t="shared" si="4"/>
        <v>0</v>
      </c>
      <c r="J15" s="64">
        <f t="shared" si="4"/>
        <v>0</v>
      </c>
      <c r="K15" s="64">
        <f t="shared" si="4"/>
        <v>0</v>
      </c>
      <c r="L15" s="64">
        <f t="shared" si="4"/>
        <v>0</v>
      </c>
      <c r="M15" s="64">
        <f t="shared" si="4"/>
        <v>0</v>
      </c>
      <c r="N15" s="64">
        <f t="shared" si="4"/>
        <v>0</v>
      </c>
      <c r="O15" s="64">
        <f t="shared" si="4"/>
        <v>0</v>
      </c>
      <c r="P15" s="64">
        <f t="shared" si="4"/>
        <v>0</v>
      </c>
      <c r="Q15" s="64">
        <f t="shared" si="4"/>
        <v>0</v>
      </c>
      <c r="R15" s="64">
        <f t="shared" si="4"/>
        <v>0</v>
      </c>
      <c r="S15" s="64">
        <f t="shared" si="4"/>
        <v>0</v>
      </c>
      <c r="T15" s="52"/>
      <c r="U15" s="51">
        <f>SUM(G15:T15)</f>
        <v>0</v>
      </c>
    </row>
    <row r="16" spans="3:22" s="39" customFormat="1" ht="18" customHeight="1">
      <c r="C16" s="369"/>
      <c r="D16" s="86"/>
      <c r="E16" s="368"/>
      <c r="F16" s="47"/>
      <c r="G16" s="51">
        <f t="shared" si="3"/>
        <v>0</v>
      </c>
      <c r="H16" s="64">
        <f t="shared" si="4"/>
        <v>0</v>
      </c>
      <c r="I16" s="64">
        <f t="shared" si="4"/>
        <v>0</v>
      </c>
      <c r="J16" s="64">
        <f t="shared" si="4"/>
        <v>0</v>
      </c>
      <c r="K16" s="64">
        <f t="shared" si="4"/>
        <v>0</v>
      </c>
      <c r="L16" s="64">
        <f t="shared" si="4"/>
        <v>0</v>
      </c>
      <c r="M16" s="64">
        <f t="shared" si="4"/>
        <v>0</v>
      </c>
      <c r="N16" s="64">
        <f t="shared" si="4"/>
        <v>0</v>
      </c>
      <c r="O16" s="64">
        <f t="shared" si="4"/>
        <v>0</v>
      </c>
      <c r="P16" s="64">
        <f t="shared" si="4"/>
        <v>0</v>
      </c>
      <c r="Q16" s="64">
        <f t="shared" si="4"/>
        <v>0</v>
      </c>
      <c r="R16" s="64">
        <f t="shared" si="4"/>
        <v>0</v>
      </c>
      <c r="S16" s="64">
        <f t="shared" si="4"/>
        <v>0</v>
      </c>
      <c r="T16" s="52"/>
      <c r="U16" s="51">
        <f>SUM(G16:T16)</f>
        <v>0</v>
      </c>
    </row>
    <row r="17" spans="3:24" s="39" customFormat="1" ht="18" customHeight="1">
      <c r="C17" s="369"/>
      <c r="D17" s="86"/>
      <c r="E17" s="368"/>
      <c r="F17" s="47"/>
      <c r="G17" s="51">
        <f t="shared" ref="G17" si="5">+E17*0.230769230769231</f>
        <v>0</v>
      </c>
      <c r="H17" s="64">
        <f t="shared" si="4"/>
        <v>0</v>
      </c>
      <c r="I17" s="64">
        <f t="shared" si="4"/>
        <v>0</v>
      </c>
      <c r="J17" s="64">
        <f t="shared" si="4"/>
        <v>0</v>
      </c>
      <c r="K17" s="64">
        <f t="shared" si="4"/>
        <v>0</v>
      </c>
      <c r="L17" s="64">
        <f t="shared" si="4"/>
        <v>0</v>
      </c>
      <c r="M17" s="64">
        <f t="shared" si="4"/>
        <v>0</v>
      </c>
      <c r="N17" s="64">
        <f t="shared" si="4"/>
        <v>0</v>
      </c>
      <c r="O17" s="64">
        <f t="shared" si="4"/>
        <v>0</v>
      </c>
      <c r="P17" s="64">
        <f t="shared" si="4"/>
        <v>0</v>
      </c>
      <c r="Q17" s="64">
        <f t="shared" si="4"/>
        <v>0</v>
      </c>
      <c r="R17" s="64">
        <f t="shared" si="4"/>
        <v>0</v>
      </c>
      <c r="S17" s="64">
        <f t="shared" si="4"/>
        <v>0</v>
      </c>
      <c r="T17" s="52"/>
      <c r="U17" s="51">
        <f>SUM(G17:T17)</f>
        <v>0</v>
      </c>
    </row>
    <row r="18" spans="3:24" s="39" customFormat="1" ht="9.75" customHeight="1" thickBot="1">
      <c r="C18" s="53"/>
      <c r="D18" s="87"/>
      <c r="E18" s="54"/>
      <c r="F18" s="47"/>
      <c r="G18" s="55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47"/>
      <c r="U18" s="56"/>
    </row>
    <row r="19" spans="3:24" s="39" customFormat="1" ht="18" customHeight="1" thickBot="1">
      <c r="C19" s="446" t="str">
        <f>C12</f>
        <v>Other Expenses</v>
      </c>
      <c r="D19" s="447"/>
      <c r="E19" s="101">
        <f>SUM(E13:E18)</f>
        <v>0</v>
      </c>
      <c r="F19" s="88"/>
      <c r="G19" s="101">
        <f t="shared" ref="G19:U19" si="6">SUM(G13:G18)</f>
        <v>0</v>
      </c>
      <c r="H19" s="101">
        <f t="shared" si="6"/>
        <v>0</v>
      </c>
      <c r="I19" s="101">
        <f t="shared" si="6"/>
        <v>0</v>
      </c>
      <c r="J19" s="101">
        <f t="shared" si="6"/>
        <v>0</v>
      </c>
      <c r="K19" s="101">
        <f t="shared" si="6"/>
        <v>0</v>
      </c>
      <c r="L19" s="101">
        <f t="shared" si="6"/>
        <v>0</v>
      </c>
      <c r="M19" s="101">
        <f t="shared" si="6"/>
        <v>0</v>
      </c>
      <c r="N19" s="101">
        <f t="shared" si="6"/>
        <v>0</v>
      </c>
      <c r="O19" s="101">
        <f t="shared" si="6"/>
        <v>0</v>
      </c>
      <c r="P19" s="101">
        <f t="shared" si="6"/>
        <v>0</v>
      </c>
      <c r="Q19" s="101">
        <f t="shared" si="6"/>
        <v>0</v>
      </c>
      <c r="R19" s="101">
        <f t="shared" si="6"/>
        <v>0</v>
      </c>
      <c r="S19" s="101">
        <f t="shared" si="6"/>
        <v>0</v>
      </c>
      <c r="T19" s="88"/>
      <c r="U19" s="101">
        <f t="shared" si="6"/>
        <v>0</v>
      </c>
      <c r="V19" s="58"/>
      <c r="W19" s="89"/>
      <c r="X19" s="1"/>
    </row>
    <row r="20" spans="3:24" s="39" customFormat="1" ht="18" hidden="1" customHeight="1" thickTop="1">
      <c r="C20" s="65"/>
      <c r="D20" s="67"/>
      <c r="E20" s="102"/>
      <c r="F20" s="67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68"/>
      <c r="U20" s="102"/>
    </row>
    <row r="21" spans="3:24" s="39" customFormat="1" ht="18" customHeight="1" thickTop="1">
      <c r="C21" s="65"/>
      <c r="D21" s="67"/>
      <c r="E21" s="381"/>
      <c r="F21" s="67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68"/>
      <c r="U21" s="381"/>
    </row>
    <row r="22" spans="3:24" s="39" customFormat="1" ht="18" customHeight="1">
      <c r="C22" s="65"/>
      <c r="D22" s="67"/>
      <c r="E22" s="381"/>
      <c r="F22" s="67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68"/>
      <c r="U22" s="381"/>
    </row>
    <row r="23" spans="3:24" s="39" customFormat="1" ht="15">
      <c r="C23" s="411" t="s">
        <v>163</v>
      </c>
      <c r="D23" s="50"/>
      <c r="E23" s="75"/>
      <c r="F23" s="50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50"/>
      <c r="U23" s="73"/>
    </row>
    <row r="24" spans="3:24" s="39" customFormat="1" ht="14.25">
      <c r="C24" s="356" t="s">
        <v>189</v>
      </c>
      <c r="D24" s="76"/>
      <c r="E24" s="76"/>
      <c r="F24" s="50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50"/>
      <c r="U24" s="73"/>
    </row>
    <row r="25" spans="3:24" s="39" customFormat="1">
      <c r="C25" s="238"/>
      <c r="D25" s="76"/>
      <c r="E25" s="76"/>
      <c r="F25" s="50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50"/>
      <c r="U25" s="73"/>
    </row>
    <row r="26" spans="3:24" s="39" customFormat="1">
      <c r="C26" s="76"/>
      <c r="D26" s="76"/>
      <c r="E26" s="76"/>
      <c r="F26" s="50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50"/>
      <c r="U26" s="73"/>
    </row>
    <row r="27" spans="3:24" s="39" customFormat="1">
      <c r="C27" s="76"/>
      <c r="D27" s="76"/>
      <c r="E27" s="76"/>
      <c r="F27" s="50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50"/>
      <c r="U27" s="73"/>
    </row>
    <row r="28" spans="3:24" s="39" customFormat="1">
      <c r="C28" s="76"/>
      <c r="D28" s="76"/>
      <c r="E28" s="76"/>
      <c r="F28" s="50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50"/>
      <c r="U28" s="73"/>
    </row>
    <row r="29" spans="3:24" s="39" customFormat="1">
      <c r="C29" s="74"/>
      <c r="D29" s="50"/>
      <c r="E29" s="75"/>
      <c r="F29" s="50"/>
      <c r="G29" s="73"/>
      <c r="H29" s="73"/>
      <c r="I29" s="73"/>
      <c r="J29" s="73"/>
      <c r="K29" s="73"/>
      <c r="L29" s="73"/>
      <c r="M29" s="73"/>
      <c r="N29" s="5"/>
      <c r="O29" s="5"/>
      <c r="P29" s="73"/>
      <c r="Q29" s="73"/>
      <c r="R29" s="73"/>
      <c r="S29" s="73"/>
      <c r="T29" s="50"/>
      <c r="U29" s="73"/>
    </row>
    <row r="30" spans="3:24" s="34" customFormat="1">
      <c r="C30" s="7"/>
      <c r="D30" s="9"/>
      <c r="E30" s="6"/>
      <c r="F30" s="9"/>
      <c r="G30" s="5"/>
      <c r="H30" s="5"/>
      <c r="I30" s="5"/>
      <c r="J30" s="5"/>
      <c r="K30" s="5"/>
      <c r="L30" s="5"/>
      <c r="M30" s="5"/>
      <c r="N30" s="78"/>
      <c r="O30" s="78"/>
      <c r="P30" s="5"/>
      <c r="Q30" s="5"/>
      <c r="R30" s="5"/>
      <c r="S30" s="5"/>
      <c r="T30" s="9"/>
      <c r="U30" s="5"/>
    </row>
    <row r="32" spans="3:24" s="93" customFormat="1" ht="18" customHeight="1">
      <c r="C32" s="103"/>
      <c r="D32" s="104"/>
      <c r="E32" s="105"/>
      <c r="F32" s="106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7"/>
      <c r="U32" s="105"/>
    </row>
    <row r="50" spans="21:39" ht="15.75">
      <c r="U50" s="488"/>
      <c r="V50" s="488"/>
      <c r="W50" s="488"/>
      <c r="X50" s="488"/>
      <c r="Y50" s="488"/>
      <c r="Z50" s="488"/>
      <c r="AA50" s="488"/>
      <c r="AB50" s="488"/>
      <c r="AC50" s="488"/>
      <c r="AD50" s="488"/>
      <c r="AE50" s="488"/>
      <c r="AF50" s="488"/>
      <c r="AG50" s="488"/>
      <c r="AH50" s="488"/>
      <c r="AI50" s="488"/>
      <c r="AJ50" s="488"/>
      <c r="AK50" s="488"/>
      <c r="AL50" s="488"/>
      <c r="AM50" s="488"/>
    </row>
  </sheetData>
  <mergeCells count="3">
    <mergeCell ref="C3:U3"/>
    <mergeCell ref="C1:U1"/>
    <mergeCell ref="U50:AM50"/>
  </mergeCells>
  <pageMargins left="0.7" right="0.7" top="0.75" bottom="0.75" header="0.3" footer="0.3"/>
  <pageSetup scale="45" fitToHeight="0" orientation="landscape" cellComments="atEnd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C1:U20"/>
  <sheetViews>
    <sheetView showGridLines="0" tabSelected="1" zoomScaleNormal="100" workbookViewId="0">
      <selection activeCell="D29" sqref="D29"/>
    </sheetView>
  </sheetViews>
  <sheetFormatPr defaultColWidth="9.140625" defaultRowHeight="12.75"/>
  <cols>
    <col min="1" max="2" width="1.85546875" style="317" customWidth="1"/>
    <col min="3" max="3" width="37.5703125" style="317" customWidth="1"/>
    <col min="4" max="4" width="13.42578125" style="317" customWidth="1"/>
    <col min="5" max="6" width="10.28515625" style="317" bestFit="1" customWidth="1"/>
    <col min="7" max="16384" width="9.140625" style="317"/>
  </cols>
  <sheetData>
    <row r="1" spans="3:21" ht="15.75">
      <c r="C1" s="488" t="s">
        <v>203</v>
      </c>
      <c r="D1" s="488"/>
      <c r="E1" s="488"/>
      <c r="F1" s="488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</row>
    <row r="3" spans="3:21" ht="18" customHeight="1">
      <c r="C3" s="522" t="str">
        <f>+'Tab A - Revenue Costs Detail'!B3</f>
        <v>ENTER ASC NAME HERE (TAB A, ROW 3)</v>
      </c>
      <c r="D3" s="522"/>
      <c r="E3" s="522"/>
      <c r="F3" s="522"/>
    </row>
    <row r="4" spans="3:21" ht="18" customHeight="1">
      <c r="C4" s="500" t="s">
        <v>239</v>
      </c>
      <c r="D4" s="500"/>
      <c r="E4" s="500"/>
      <c r="F4" s="500"/>
    </row>
    <row r="5" spans="3:21" ht="15.95" customHeight="1"/>
    <row r="6" spans="3:21" s="318" customFormat="1" ht="6.95" customHeight="1">
      <c r="C6" s="524"/>
      <c r="D6" s="525"/>
      <c r="E6" s="525"/>
      <c r="F6" s="525"/>
    </row>
    <row r="7" spans="3:21" ht="27.75" customHeight="1">
      <c r="C7" s="451" t="s">
        <v>234</v>
      </c>
      <c r="D7" s="451" t="s">
        <v>190</v>
      </c>
      <c r="E7" s="451" t="s">
        <v>191</v>
      </c>
      <c r="F7" s="451" t="s">
        <v>192</v>
      </c>
    </row>
    <row r="8" spans="3:21" s="319" customFormat="1" ht="17.100000000000001" customHeight="1">
      <c r="C8" s="320" t="s">
        <v>194</v>
      </c>
      <c r="D8" s="452"/>
      <c r="E8" s="288">
        <f>+D8/12</f>
        <v>0</v>
      </c>
      <c r="F8" s="288">
        <f>+E8*2.5</f>
        <v>0</v>
      </c>
    </row>
    <row r="9" spans="3:21" s="319" customFormat="1" ht="17.100000000000001" customHeight="1">
      <c r="C9" s="320" t="s">
        <v>195</v>
      </c>
      <c r="D9" s="452"/>
      <c r="E9" s="288">
        <f t="shared" ref="E9:E12" si="0">+D9/12</f>
        <v>0</v>
      </c>
      <c r="F9" s="288">
        <f>+E9*2.5</f>
        <v>0</v>
      </c>
    </row>
    <row r="10" spans="3:21" s="319" customFormat="1" ht="17.100000000000001" customHeight="1">
      <c r="C10" s="320" t="s">
        <v>196</v>
      </c>
      <c r="D10" s="452"/>
      <c r="E10" s="288">
        <f t="shared" si="0"/>
        <v>0</v>
      </c>
      <c r="F10" s="288">
        <f>+E10*2.5</f>
        <v>0</v>
      </c>
    </row>
    <row r="11" spans="3:21" s="319" customFormat="1" ht="17.100000000000001" customHeight="1">
      <c r="C11" s="320" t="s">
        <v>197</v>
      </c>
      <c r="D11" s="452"/>
      <c r="E11" s="288">
        <f t="shared" si="0"/>
        <v>0</v>
      </c>
      <c r="F11" s="288">
        <f>+E11*2.5</f>
        <v>0</v>
      </c>
    </row>
    <row r="12" spans="3:21" s="319" customFormat="1" ht="17.100000000000001" customHeight="1">
      <c r="C12" s="320" t="s">
        <v>240</v>
      </c>
      <c r="D12" s="452"/>
      <c r="E12" s="288">
        <f t="shared" si="0"/>
        <v>0</v>
      </c>
      <c r="F12" s="288"/>
    </row>
    <row r="13" spans="3:21" s="470" customFormat="1" ht="17.100000000000001" customHeight="1" thickBot="1">
      <c r="C13" s="118"/>
      <c r="D13" s="44"/>
      <c r="E13" s="44"/>
      <c r="F13" s="44"/>
    </row>
    <row r="14" spans="3:21" s="319" customFormat="1" ht="13.5" thickBot="1">
      <c r="C14" s="453" t="s">
        <v>193</v>
      </c>
      <c r="D14" s="383">
        <f>SUM(D8:D12)</f>
        <v>0</v>
      </c>
      <c r="E14" s="383">
        <f>SUM(E8:E12)</f>
        <v>0</v>
      </c>
      <c r="F14" s="383">
        <f>SUM(F8:F12)</f>
        <v>0</v>
      </c>
    </row>
    <row r="15" spans="3:21" s="319" customFormat="1">
      <c r="C15" s="125"/>
    </row>
    <row r="16" spans="3:21" s="319" customFormat="1">
      <c r="C16" s="125"/>
    </row>
    <row r="17" spans="3:3" s="319" customFormat="1" ht="3.95" customHeight="1">
      <c r="C17" s="125"/>
    </row>
    <row r="18" spans="3:3" ht="15">
      <c r="C18" s="411" t="s">
        <v>241</v>
      </c>
    </row>
    <row r="19" spans="3:3" ht="14.25">
      <c r="C19" s="356" t="s">
        <v>199</v>
      </c>
    </row>
    <row r="20" spans="3:3" ht="14.25">
      <c r="C20" s="356"/>
    </row>
  </sheetData>
  <mergeCells count="4">
    <mergeCell ref="C6:F6"/>
    <mergeCell ref="C3:F3"/>
    <mergeCell ref="C4:F4"/>
    <mergeCell ref="C1:F1"/>
  </mergeCells>
  <pageMargins left="0.7" right="0.7" top="0.75" bottom="0.75" header="0.3" footer="0.3"/>
  <pageSetup orientation="landscape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Y55"/>
  <sheetViews>
    <sheetView showGridLines="0" zoomScale="90" zoomScaleNormal="90" zoomScaleSheetLayoutView="85" workbookViewId="0">
      <pane xSplit="7" ySplit="11" topLeftCell="H21" activePane="bottomRight" state="frozen"/>
      <selection pane="topRight" activeCell="F1" sqref="F1"/>
      <selection pane="bottomLeft" activeCell="A11" sqref="A11"/>
      <selection pane="bottomRight" activeCell="L42" sqref="L42"/>
    </sheetView>
  </sheetViews>
  <sheetFormatPr defaultColWidth="9.140625" defaultRowHeight="12.75"/>
  <cols>
    <col min="1" max="2" width="1.85546875" style="17" customWidth="1"/>
    <col min="3" max="3" width="33.7109375" style="17" customWidth="1"/>
    <col min="4" max="4" width="1.42578125" style="23" customWidth="1"/>
    <col min="5" max="5" width="6.28515625" style="22" bestFit="1" customWidth="1"/>
    <col min="6" max="7" width="1.42578125" style="23" customWidth="1"/>
    <col min="8" max="8" width="10.140625" style="79" customWidth="1"/>
    <col min="9" max="9" width="1.7109375" style="23" customWidth="1"/>
    <col min="10" max="19" width="10.7109375" style="21" customWidth="1"/>
    <col min="20" max="22" width="10.7109375" style="18" customWidth="1"/>
    <col min="23" max="23" width="1.7109375" style="80" customWidth="1"/>
    <col min="24" max="16384" width="9.140625" style="17"/>
  </cols>
  <sheetData>
    <row r="2" spans="3:25" s="127" customFormat="1" ht="18" customHeight="1">
      <c r="C2" s="495" t="str">
        <f>+'Tab A - Revenue Costs Detail'!B3</f>
        <v>ENTER ASC NAME HERE (TAB A, ROW 3)</v>
      </c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</row>
    <row r="3" spans="3:25" ht="18" customHeight="1">
      <c r="C3" s="19" t="s">
        <v>242</v>
      </c>
      <c r="D3" s="28"/>
      <c r="E3" s="26"/>
      <c r="F3" s="28"/>
      <c r="G3" s="28"/>
      <c r="H3" s="26"/>
      <c r="I3" s="28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8"/>
    </row>
    <row r="4" spans="3:25" ht="18" customHeight="1">
      <c r="E4" s="29"/>
      <c r="H4" s="20"/>
      <c r="J4" s="20"/>
      <c r="K4" s="20"/>
      <c r="R4" s="30"/>
      <c r="S4" s="31"/>
      <c r="T4" s="21"/>
      <c r="U4" s="32"/>
      <c r="V4" s="21"/>
      <c r="W4" s="23"/>
    </row>
    <row r="5" spans="3:25" s="33" customFormat="1" ht="7.5" customHeight="1">
      <c r="C5" s="353"/>
      <c r="D5" s="353"/>
      <c r="E5" s="353"/>
      <c r="F5" s="353"/>
      <c r="G5" s="353"/>
      <c r="H5" s="353"/>
      <c r="I5" s="358"/>
      <c r="J5" s="358"/>
      <c r="K5" s="354"/>
      <c r="L5" s="354"/>
      <c r="M5" s="354"/>
      <c r="N5" s="354"/>
      <c r="O5" s="354"/>
      <c r="P5" s="354"/>
      <c r="Q5" s="354"/>
      <c r="R5" s="354"/>
      <c r="S5" s="354"/>
      <c r="T5" s="355"/>
      <c r="U5" s="354"/>
      <c r="V5" s="354"/>
      <c r="W5" s="14"/>
    </row>
    <row r="6" spans="3:25" s="331" customFormat="1" ht="7.5" customHeight="1">
      <c r="C6" s="333"/>
      <c r="D6" s="333"/>
      <c r="E6" s="333"/>
      <c r="F6" s="333"/>
      <c r="G6" s="333"/>
      <c r="H6" s="333"/>
      <c r="I6" s="476"/>
      <c r="J6" s="476"/>
      <c r="K6" s="377"/>
      <c r="L6" s="377"/>
      <c r="M6" s="377"/>
      <c r="N6" s="377"/>
      <c r="O6" s="377"/>
      <c r="P6" s="377"/>
      <c r="Q6" s="377"/>
      <c r="R6" s="377"/>
      <c r="S6" s="377"/>
      <c r="T6" s="475"/>
      <c r="U6" s="377"/>
      <c r="V6" s="377"/>
      <c r="W6" s="14"/>
    </row>
    <row r="7" spans="3:25" s="34" customFormat="1" ht="24.95" customHeight="1">
      <c r="C7" s="465" t="s">
        <v>91</v>
      </c>
      <c r="D7" s="449"/>
      <c r="E7" s="454"/>
      <c r="F7" s="454"/>
      <c r="G7" s="454"/>
      <c r="H7" s="455">
        <v>43917</v>
      </c>
      <c r="I7" s="10"/>
      <c r="J7" s="10"/>
      <c r="K7" s="5"/>
      <c r="L7" s="5"/>
      <c r="M7" s="5"/>
      <c r="N7" s="5"/>
      <c r="O7" s="5"/>
      <c r="P7" s="5"/>
      <c r="Q7" s="5"/>
      <c r="R7" s="5"/>
      <c r="S7" s="5"/>
      <c r="T7" s="2"/>
      <c r="U7" s="3"/>
      <c r="V7" s="3"/>
      <c r="W7" s="8"/>
    </row>
    <row r="8" spans="3:25" s="34" customFormat="1">
      <c r="C8" s="4"/>
      <c r="D8" s="9"/>
      <c r="E8" s="13"/>
      <c r="F8" s="9"/>
      <c r="G8" s="9"/>
      <c r="H8" s="16" t="s">
        <v>2</v>
      </c>
      <c r="I8" s="12"/>
      <c r="J8" s="347">
        <v>1</v>
      </c>
      <c r="K8" s="348">
        <f>J8+1</f>
        <v>2</v>
      </c>
      <c r="L8" s="348">
        <f t="shared" ref="L8:V8" si="0">K8+1</f>
        <v>3</v>
      </c>
      <c r="M8" s="348">
        <f t="shared" si="0"/>
        <v>4</v>
      </c>
      <c r="N8" s="348">
        <f t="shared" si="0"/>
        <v>5</v>
      </c>
      <c r="O8" s="348">
        <f t="shared" si="0"/>
        <v>6</v>
      </c>
      <c r="P8" s="348">
        <f t="shared" si="0"/>
        <v>7</v>
      </c>
      <c r="Q8" s="348">
        <f t="shared" si="0"/>
        <v>8</v>
      </c>
      <c r="R8" s="348">
        <f t="shared" si="0"/>
        <v>9</v>
      </c>
      <c r="S8" s="348">
        <f t="shared" si="0"/>
        <v>10</v>
      </c>
      <c r="T8" s="348">
        <f t="shared" si="0"/>
        <v>11</v>
      </c>
      <c r="U8" s="348">
        <f t="shared" si="0"/>
        <v>12</v>
      </c>
      <c r="V8" s="347">
        <f t="shared" si="0"/>
        <v>13</v>
      </c>
      <c r="W8" s="15"/>
    </row>
    <row r="9" spans="3:25" s="39" customFormat="1" ht="16.5" customHeight="1">
      <c r="C9" s="35"/>
      <c r="D9" s="50"/>
      <c r="E9" s="37"/>
      <c r="F9" s="50"/>
      <c r="G9" s="50"/>
      <c r="H9" s="37" t="s">
        <v>3</v>
      </c>
      <c r="I9" s="38"/>
      <c r="J9" s="349" t="s">
        <v>3</v>
      </c>
      <c r="K9" s="350" t="s">
        <v>3</v>
      </c>
      <c r="L9" s="350" t="s">
        <v>3</v>
      </c>
      <c r="M9" s="350" t="s">
        <v>3</v>
      </c>
      <c r="N9" s="350" t="s">
        <v>3</v>
      </c>
      <c r="O9" s="350" t="s">
        <v>3</v>
      </c>
      <c r="P9" s="350" t="s">
        <v>3</v>
      </c>
      <c r="Q9" s="350" t="s">
        <v>3</v>
      </c>
      <c r="R9" s="350" t="s">
        <v>3</v>
      </c>
      <c r="S9" s="350" t="s">
        <v>3</v>
      </c>
      <c r="T9" s="350" t="s">
        <v>3</v>
      </c>
      <c r="U9" s="350" t="s">
        <v>3</v>
      </c>
      <c r="V9" s="349" t="s">
        <v>3</v>
      </c>
      <c r="W9" s="15"/>
    </row>
    <row r="10" spans="3:25" s="39" customFormat="1" ht="27" customHeight="1">
      <c r="C10" s="35"/>
      <c r="D10" s="50"/>
      <c r="E10" s="109" t="s">
        <v>24</v>
      </c>
      <c r="F10" s="50"/>
      <c r="G10" s="50"/>
      <c r="H10" s="40">
        <f>H7</f>
        <v>43917</v>
      </c>
      <c r="I10" s="38"/>
      <c r="J10" s="351">
        <f>H10+7</f>
        <v>43924</v>
      </c>
      <c r="K10" s="352">
        <f>J10+7</f>
        <v>43931</v>
      </c>
      <c r="L10" s="352">
        <f t="shared" ref="L10:V10" si="1">K10+7</f>
        <v>43938</v>
      </c>
      <c r="M10" s="352">
        <f t="shared" si="1"/>
        <v>43945</v>
      </c>
      <c r="N10" s="352">
        <f t="shared" si="1"/>
        <v>43952</v>
      </c>
      <c r="O10" s="352">
        <f t="shared" si="1"/>
        <v>43959</v>
      </c>
      <c r="P10" s="352">
        <f t="shared" si="1"/>
        <v>43966</v>
      </c>
      <c r="Q10" s="352">
        <f t="shared" si="1"/>
        <v>43973</v>
      </c>
      <c r="R10" s="352">
        <f t="shared" si="1"/>
        <v>43980</v>
      </c>
      <c r="S10" s="352">
        <f t="shared" si="1"/>
        <v>43987</v>
      </c>
      <c r="T10" s="352">
        <f t="shared" si="1"/>
        <v>43994</v>
      </c>
      <c r="U10" s="352">
        <f t="shared" si="1"/>
        <v>44001</v>
      </c>
      <c r="V10" s="351">
        <f t="shared" si="1"/>
        <v>44008</v>
      </c>
      <c r="W10" s="41"/>
    </row>
    <row r="11" spans="3:25" s="39" customFormat="1" ht="18" customHeight="1" thickBot="1">
      <c r="C11" s="42" t="s">
        <v>20</v>
      </c>
      <c r="D11" s="67"/>
      <c r="E11" s="121"/>
      <c r="F11" s="67"/>
      <c r="G11" s="67"/>
      <c r="H11" s="456"/>
      <c r="I11" s="290"/>
      <c r="J11" s="291">
        <f>H45</f>
        <v>0</v>
      </c>
      <c r="K11" s="291" t="e">
        <f>J45</f>
        <v>#DIV/0!</v>
      </c>
      <c r="L11" s="291" t="e">
        <f t="shared" ref="L11:V11" si="2">K45</f>
        <v>#DIV/0!</v>
      </c>
      <c r="M11" s="291" t="e">
        <f t="shared" si="2"/>
        <v>#DIV/0!</v>
      </c>
      <c r="N11" s="291" t="e">
        <f t="shared" si="2"/>
        <v>#DIV/0!</v>
      </c>
      <c r="O11" s="291" t="e">
        <f t="shared" si="2"/>
        <v>#DIV/0!</v>
      </c>
      <c r="P11" s="291" t="e">
        <f t="shared" si="2"/>
        <v>#DIV/0!</v>
      </c>
      <c r="Q11" s="291" t="e">
        <f t="shared" si="2"/>
        <v>#DIV/0!</v>
      </c>
      <c r="R11" s="291" t="e">
        <f t="shared" si="2"/>
        <v>#DIV/0!</v>
      </c>
      <c r="S11" s="291" t="e">
        <f t="shared" si="2"/>
        <v>#DIV/0!</v>
      </c>
      <c r="T11" s="291" t="e">
        <f t="shared" si="2"/>
        <v>#DIV/0!</v>
      </c>
      <c r="U11" s="291" t="e">
        <f t="shared" si="2"/>
        <v>#DIV/0!</v>
      </c>
      <c r="V11" s="291" t="e">
        <f t="shared" si="2"/>
        <v>#DIV/0!</v>
      </c>
      <c r="W11" s="44"/>
    </row>
    <row r="12" spans="3:25" s="39" customFormat="1" ht="18" customHeight="1" thickTop="1">
      <c r="C12" s="45" t="s">
        <v>92</v>
      </c>
      <c r="D12" s="50"/>
      <c r="E12" s="117"/>
      <c r="F12" s="50"/>
      <c r="G12" s="50"/>
      <c r="H12" s="292"/>
      <c r="I12" s="293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47"/>
      <c r="X12" s="1"/>
      <c r="Y12" s="1"/>
    </row>
    <row r="13" spans="3:25" s="39" customFormat="1" ht="18" customHeight="1">
      <c r="C13" s="49" t="s">
        <v>93</v>
      </c>
      <c r="D13" s="50"/>
      <c r="E13" s="117" t="s">
        <v>90</v>
      </c>
      <c r="F13" s="50"/>
      <c r="G13" s="50"/>
      <c r="H13" s="295"/>
      <c r="I13" s="293"/>
      <c r="J13" s="296">
        <f>+'Tab B - Revenue Costs Summary'!G11+'Tab B - Revenue Costs Summary'!G14</f>
        <v>0</v>
      </c>
      <c r="K13" s="296">
        <f>+'Tab B - Revenue Costs Summary'!H11+'Tab B - Revenue Costs Summary'!H14</f>
        <v>0</v>
      </c>
      <c r="L13" s="296">
        <f>+'Tab B - Revenue Costs Summary'!I11+'Tab B - Revenue Costs Summary'!I14</f>
        <v>0</v>
      </c>
      <c r="M13" s="296">
        <f>+'Tab B - Revenue Costs Summary'!J11+'Tab B - Revenue Costs Summary'!J14</f>
        <v>0</v>
      </c>
      <c r="N13" s="296">
        <f>+'Tab B - Revenue Costs Summary'!K11+'Tab B - Revenue Costs Summary'!K14</f>
        <v>0</v>
      </c>
      <c r="O13" s="296">
        <f>+'Tab B - Revenue Costs Summary'!L11+'Tab B - Revenue Costs Summary'!L14</f>
        <v>0</v>
      </c>
      <c r="P13" s="296">
        <f>+'Tab B - Revenue Costs Summary'!M11+'Tab B - Revenue Costs Summary'!M14</f>
        <v>0</v>
      </c>
      <c r="Q13" s="296">
        <f>+'Tab B - Revenue Costs Summary'!N11+'Tab B - Revenue Costs Summary'!N14</f>
        <v>0</v>
      </c>
      <c r="R13" s="296">
        <f>+'Tab B - Revenue Costs Summary'!O11+'Tab B - Revenue Costs Summary'!O14</f>
        <v>0</v>
      </c>
      <c r="S13" s="296">
        <f>+'Tab B - Revenue Costs Summary'!P11+'Tab B - Revenue Costs Summary'!P14</f>
        <v>0</v>
      </c>
      <c r="T13" s="296">
        <f>+'Tab B - Revenue Costs Summary'!Q11+'Tab B - Revenue Costs Summary'!Q14</f>
        <v>0</v>
      </c>
      <c r="U13" s="296">
        <f>+'Tab B - Revenue Costs Summary'!R11+'Tab B - Revenue Costs Summary'!R14</f>
        <v>0</v>
      </c>
      <c r="V13" s="296">
        <f>+'Tab B - Revenue Costs Summary'!S11+'Tab B - Revenue Costs Summary'!S14</f>
        <v>0</v>
      </c>
      <c r="W13" s="47"/>
      <c r="X13" s="1"/>
      <c r="Y13" s="1"/>
    </row>
    <row r="14" spans="3:25" s="39" customFormat="1" ht="18" customHeight="1">
      <c r="C14" s="49" t="s">
        <v>152</v>
      </c>
      <c r="D14" s="50"/>
      <c r="E14" s="117" t="s">
        <v>90</v>
      </c>
      <c r="F14" s="50"/>
      <c r="G14" s="50"/>
      <c r="H14" s="297"/>
      <c r="I14" s="293"/>
      <c r="J14" s="297">
        <f>+'Tab B - Revenue Costs Summary'!G27</f>
        <v>0</v>
      </c>
      <c r="K14" s="297">
        <f>+'Tab B - Revenue Costs Summary'!H27</f>
        <v>0</v>
      </c>
      <c r="L14" s="297">
        <f>+'Tab B - Revenue Costs Summary'!I27</f>
        <v>0</v>
      </c>
      <c r="M14" s="297">
        <f>+'Tab B - Revenue Costs Summary'!J27</f>
        <v>0</v>
      </c>
      <c r="N14" s="297">
        <f>+'Tab B - Revenue Costs Summary'!K27</f>
        <v>0</v>
      </c>
      <c r="O14" s="297">
        <f>+'Tab B - Revenue Costs Summary'!L27</f>
        <v>0</v>
      </c>
      <c r="P14" s="297">
        <f>+'Tab B - Revenue Costs Summary'!M27</f>
        <v>0</v>
      </c>
      <c r="Q14" s="297">
        <f>+'Tab B - Revenue Costs Summary'!N27</f>
        <v>0</v>
      </c>
      <c r="R14" s="297">
        <f>+'Tab B - Revenue Costs Summary'!O27</f>
        <v>0</v>
      </c>
      <c r="S14" s="297">
        <f>+'Tab B - Revenue Costs Summary'!P27</f>
        <v>0</v>
      </c>
      <c r="T14" s="297">
        <f>+'Tab B - Revenue Costs Summary'!Q27</f>
        <v>0</v>
      </c>
      <c r="U14" s="297">
        <f>+'Tab B - Revenue Costs Summary'!R27</f>
        <v>0</v>
      </c>
      <c r="V14" s="297">
        <f>+'Tab B - Revenue Costs Summary'!S27</f>
        <v>0</v>
      </c>
      <c r="W14" s="52"/>
      <c r="X14" s="1"/>
      <c r="Y14" s="1"/>
    </row>
    <row r="15" spans="3:25" s="39" customFormat="1" ht="18" customHeight="1">
      <c r="C15" s="49" t="s">
        <v>153</v>
      </c>
      <c r="D15" s="50"/>
      <c r="E15" s="117" t="s">
        <v>90</v>
      </c>
      <c r="F15" s="50"/>
      <c r="G15" s="50"/>
      <c r="H15" s="297"/>
      <c r="I15" s="293"/>
      <c r="J15" s="297">
        <f>+'Tab B - Revenue Costs Summary'!G28</f>
        <v>0</v>
      </c>
      <c r="K15" s="297">
        <f>+'Tab B - Revenue Costs Summary'!H28</f>
        <v>0</v>
      </c>
      <c r="L15" s="297">
        <f>+'Tab B - Revenue Costs Summary'!I28</f>
        <v>0</v>
      </c>
      <c r="M15" s="297">
        <f>+'Tab B - Revenue Costs Summary'!J28</f>
        <v>0</v>
      </c>
      <c r="N15" s="297">
        <f>+'Tab B - Revenue Costs Summary'!K28</f>
        <v>0</v>
      </c>
      <c r="O15" s="297">
        <f>+'Tab B - Revenue Costs Summary'!L28</f>
        <v>0</v>
      </c>
      <c r="P15" s="297">
        <f>+'Tab B - Revenue Costs Summary'!M28</f>
        <v>0</v>
      </c>
      <c r="Q15" s="297">
        <f>+'Tab B - Revenue Costs Summary'!N28</f>
        <v>0</v>
      </c>
      <c r="R15" s="297">
        <f>+'Tab B - Revenue Costs Summary'!O28</f>
        <v>0</v>
      </c>
      <c r="S15" s="297">
        <f>+'Tab B - Revenue Costs Summary'!P28</f>
        <v>0</v>
      </c>
      <c r="T15" s="297">
        <f>+'Tab B - Revenue Costs Summary'!Q28</f>
        <v>0</v>
      </c>
      <c r="U15" s="297">
        <f>+'Tab B - Revenue Costs Summary'!R28</f>
        <v>0</v>
      </c>
      <c r="V15" s="297">
        <f>+'Tab B - Revenue Costs Summary'!S28</f>
        <v>0</v>
      </c>
      <c r="W15" s="52"/>
      <c r="X15" s="1"/>
      <c r="Y15" s="1"/>
    </row>
    <row r="16" spans="3:25" s="39" customFormat="1" ht="18" customHeight="1" thickBot="1">
      <c r="C16" s="49" t="s">
        <v>89</v>
      </c>
      <c r="D16" s="50"/>
      <c r="E16" s="117"/>
      <c r="F16" s="50"/>
      <c r="G16" s="50"/>
      <c r="H16" s="457"/>
      <c r="I16" s="458"/>
      <c r="J16" s="457"/>
      <c r="K16" s="457"/>
      <c r="L16" s="457"/>
      <c r="M16" s="457"/>
      <c r="N16" s="457"/>
      <c r="O16" s="457"/>
      <c r="P16" s="457"/>
      <c r="Q16" s="457"/>
      <c r="R16" s="457"/>
      <c r="S16" s="457"/>
      <c r="T16" s="457"/>
      <c r="U16" s="457"/>
      <c r="V16" s="457"/>
      <c r="W16" s="52"/>
      <c r="X16" s="1"/>
      <c r="Y16" s="1"/>
    </row>
    <row r="17" spans="3:25" s="39" customFormat="1" ht="18" customHeight="1" thickBot="1">
      <c r="C17" s="57" t="s">
        <v>94</v>
      </c>
      <c r="D17" s="50"/>
      <c r="E17" s="117"/>
      <c r="F17" s="50"/>
      <c r="G17" s="50"/>
      <c r="H17" s="298">
        <f>SUM(H14:H16)</f>
        <v>0</v>
      </c>
      <c r="I17" s="299"/>
      <c r="J17" s="300">
        <f t="shared" ref="J17:V17" si="3">SUM(J14:J16)</f>
        <v>0</v>
      </c>
      <c r="K17" s="300">
        <f t="shared" si="3"/>
        <v>0</v>
      </c>
      <c r="L17" s="300">
        <f t="shared" si="3"/>
        <v>0</v>
      </c>
      <c r="M17" s="300">
        <f t="shared" si="3"/>
        <v>0</v>
      </c>
      <c r="N17" s="300">
        <f t="shared" si="3"/>
        <v>0</v>
      </c>
      <c r="O17" s="300">
        <f t="shared" si="3"/>
        <v>0</v>
      </c>
      <c r="P17" s="300">
        <f t="shared" si="3"/>
        <v>0</v>
      </c>
      <c r="Q17" s="300">
        <f t="shared" si="3"/>
        <v>0</v>
      </c>
      <c r="R17" s="300">
        <f t="shared" si="3"/>
        <v>0</v>
      </c>
      <c r="S17" s="300">
        <f t="shared" si="3"/>
        <v>0</v>
      </c>
      <c r="T17" s="300">
        <f t="shared" si="3"/>
        <v>0</v>
      </c>
      <c r="U17" s="300">
        <f t="shared" si="3"/>
        <v>0</v>
      </c>
      <c r="V17" s="300">
        <f t="shared" si="3"/>
        <v>0</v>
      </c>
      <c r="W17" s="47"/>
      <c r="X17" s="1"/>
      <c r="Y17" s="1"/>
    </row>
    <row r="18" spans="3:25" s="39" customFormat="1" ht="18" customHeight="1">
      <c r="C18" s="62" t="s">
        <v>95</v>
      </c>
      <c r="D18" s="50"/>
      <c r="E18" s="117"/>
      <c r="F18" s="50"/>
      <c r="G18" s="50"/>
      <c r="H18" s="301"/>
      <c r="I18" s="293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63"/>
      <c r="X18" s="1"/>
      <c r="Y18" s="1"/>
    </row>
    <row r="19" spans="3:25" s="39" customFormat="1" ht="18" customHeight="1">
      <c r="C19" s="49" t="s">
        <v>160</v>
      </c>
      <c r="D19" s="50"/>
      <c r="E19" s="117" t="s">
        <v>139</v>
      </c>
      <c r="F19" s="50"/>
      <c r="G19" s="50"/>
      <c r="H19" s="297"/>
      <c r="I19" s="293"/>
      <c r="J19" s="297">
        <f>'Tab D - AP Paydown'!G28</f>
        <v>0</v>
      </c>
      <c r="K19" s="297">
        <f>'Tab D - AP Paydown'!H28</f>
        <v>0</v>
      </c>
      <c r="L19" s="297">
        <f>'Tab D - AP Paydown'!I28</f>
        <v>0</v>
      </c>
      <c r="M19" s="297">
        <f>'Tab D - AP Paydown'!J28</f>
        <v>0</v>
      </c>
      <c r="N19" s="297">
        <f>'Tab D - AP Paydown'!K28</f>
        <v>0</v>
      </c>
      <c r="O19" s="297">
        <f>'Tab D - AP Paydown'!L28</f>
        <v>0</v>
      </c>
      <c r="P19" s="297">
        <f>'Tab D - AP Paydown'!M28</f>
        <v>0</v>
      </c>
      <c r="Q19" s="297">
        <f>'Tab D - AP Paydown'!N28</f>
        <v>0</v>
      </c>
      <c r="R19" s="297">
        <f>'Tab D - AP Paydown'!O28</f>
        <v>0</v>
      </c>
      <c r="S19" s="297">
        <f>'Tab D - AP Paydown'!P28</f>
        <v>0</v>
      </c>
      <c r="T19" s="297">
        <f>'Tab D - AP Paydown'!Q28</f>
        <v>0</v>
      </c>
      <c r="U19" s="297">
        <f>'Tab D - AP Paydown'!R28</f>
        <v>0</v>
      </c>
      <c r="V19" s="297">
        <f>'Tab D - AP Paydown'!S28</f>
        <v>0</v>
      </c>
      <c r="W19" s="52"/>
      <c r="X19" s="1"/>
      <c r="Y19" s="1"/>
    </row>
    <row r="20" spans="3:25" s="39" customFormat="1" ht="18" customHeight="1">
      <c r="C20" s="49" t="s">
        <v>161</v>
      </c>
      <c r="D20" s="50"/>
      <c r="E20" s="117" t="s">
        <v>63</v>
      </c>
      <c r="F20" s="50"/>
      <c r="G20" s="50"/>
      <c r="H20" s="297">
        <f>+'Tab E - Detailed Employee Data'!P30</f>
        <v>0</v>
      </c>
      <c r="I20" s="293"/>
      <c r="J20" s="297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52"/>
      <c r="X20" s="1"/>
      <c r="Y20" s="1"/>
    </row>
    <row r="21" spans="3:25" s="39" customFormat="1" ht="18" customHeight="1">
      <c r="C21" s="62" t="s">
        <v>98</v>
      </c>
      <c r="D21" s="50"/>
      <c r="E21" s="117"/>
      <c r="F21" s="50"/>
      <c r="G21" s="50"/>
      <c r="H21" s="301"/>
      <c r="I21" s="293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63"/>
      <c r="X21" s="1"/>
      <c r="Y21" s="1"/>
    </row>
    <row r="22" spans="3:25" s="39" customFormat="1" ht="18" customHeight="1">
      <c r="C22" s="49" t="s">
        <v>100</v>
      </c>
      <c r="D22" s="50"/>
      <c r="E22" s="117" t="s">
        <v>63</v>
      </c>
      <c r="F22" s="50"/>
      <c r="G22" s="50"/>
      <c r="H22" s="297"/>
      <c r="I22" s="293"/>
      <c r="J22" s="297" t="e">
        <f>+'Tab E - Detailed Employee Data'!$AC$31*'13 Week Cash Flow Forecast'!J13</f>
        <v>#DIV/0!</v>
      </c>
      <c r="K22" s="297" t="e">
        <f>+'Tab E - Detailed Employee Data'!$AC$31*'13 Week Cash Flow Forecast'!K13</f>
        <v>#DIV/0!</v>
      </c>
      <c r="L22" s="297" t="e">
        <f>+'Tab E - Detailed Employee Data'!$AC$31*'13 Week Cash Flow Forecast'!L13</f>
        <v>#DIV/0!</v>
      </c>
      <c r="M22" s="297" t="e">
        <f>+'Tab E - Detailed Employee Data'!$AC$31*'13 Week Cash Flow Forecast'!M13</f>
        <v>#DIV/0!</v>
      </c>
      <c r="N22" s="297" t="e">
        <f>+'Tab E - Detailed Employee Data'!$AC$31*'13 Week Cash Flow Forecast'!N13</f>
        <v>#DIV/0!</v>
      </c>
      <c r="O22" s="297" t="e">
        <f>+'Tab E - Detailed Employee Data'!$AC$31*'13 Week Cash Flow Forecast'!O13</f>
        <v>#DIV/0!</v>
      </c>
      <c r="P22" s="297" t="e">
        <f>+'Tab E - Detailed Employee Data'!$AC$31*'13 Week Cash Flow Forecast'!P13</f>
        <v>#DIV/0!</v>
      </c>
      <c r="Q22" s="297" t="e">
        <f>+'Tab E - Detailed Employee Data'!$AC$31*'13 Week Cash Flow Forecast'!Q13</f>
        <v>#DIV/0!</v>
      </c>
      <c r="R22" s="297" t="e">
        <f>+'Tab E - Detailed Employee Data'!$AC$31*'13 Week Cash Flow Forecast'!R13</f>
        <v>#DIV/0!</v>
      </c>
      <c r="S22" s="297" t="e">
        <f>+'Tab E - Detailed Employee Data'!$AC$31*'13 Week Cash Flow Forecast'!S13</f>
        <v>#DIV/0!</v>
      </c>
      <c r="T22" s="297" t="e">
        <f>+'Tab E - Detailed Employee Data'!$AC$31*'13 Week Cash Flow Forecast'!T13</f>
        <v>#DIV/0!</v>
      </c>
      <c r="U22" s="297" t="e">
        <f>+'Tab E - Detailed Employee Data'!$AC$31*'13 Week Cash Flow Forecast'!U13</f>
        <v>#DIV/0!</v>
      </c>
      <c r="V22" s="297" t="e">
        <f>+'Tab E - Detailed Employee Data'!$AC$31*'13 Week Cash Flow Forecast'!V13</f>
        <v>#DIV/0!</v>
      </c>
      <c r="W22" s="52"/>
      <c r="X22" s="1"/>
      <c r="Y22" s="1"/>
    </row>
    <row r="23" spans="3:25" s="39" customFormat="1" ht="18" customHeight="1">
      <c r="C23" s="49" t="s">
        <v>101</v>
      </c>
      <c r="D23" s="50"/>
      <c r="E23" s="117" t="s">
        <v>90</v>
      </c>
      <c r="F23" s="50"/>
      <c r="G23" s="50"/>
      <c r="H23" s="297"/>
      <c r="I23" s="293"/>
      <c r="J23" s="297">
        <f>+'Tab B - Revenue Costs Summary'!G44</f>
        <v>0</v>
      </c>
      <c r="K23" s="297">
        <f>+'Tab B - Revenue Costs Summary'!H44</f>
        <v>0</v>
      </c>
      <c r="L23" s="297">
        <f>+'Tab B - Revenue Costs Summary'!I44</f>
        <v>0</v>
      </c>
      <c r="M23" s="297">
        <f>+'Tab B - Revenue Costs Summary'!J44</f>
        <v>0</v>
      </c>
      <c r="N23" s="297">
        <f>+'Tab B - Revenue Costs Summary'!K44</f>
        <v>0</v>
      </c>
      <c r="O23" s="297">
        <f>+'Tab B - Revenue Costs Summary'!L44</f>
        <v>0</v>
      </c>
      <c r="P23" s="297">
        <f>+'Tab B - Revenue Costs Summary'!M44</f>
        <v>0</v>
      </c>
      <c r="Q23" s="297">
        <f>+'Tab B - Revenue Costs Summary'!N44</f>
        <v>0</v>
      </c>
      <c r="R23" s="297">
        <f>+'Tab B - Revenue Costs Summary'!O44</f>
        <v>0</v>
      </c>
      <c r="S23" s="297">
        <f>+'Tab B - Revenue Costs Summary'!P44</f>
        <v>0</v>
      </c>
      <c r="T23" s="297">
        <f>+'Tab B - Revenue Costs Summary'!Q44</f>
        <v>0</v>
      </c>
      <c r="U23" s="297">
        <f>+'Tab B - Revenue Costs Summary'!R44</f>
        <v>0</v>
      </c>
      <c r="V23" s="297">
        <f>+'Tab B - Revenue Costs Summary'!S44</f>
        <v>0</v>
      </c>
      <c r="W23" s="52"/>
      <c r="X23" s="1"/>
      <c r="Y23" s="1"/>
    </row>
    <row r="24" spans="3:25" s="39" customFormat="1" ht="18" customHeight="1">
      <c r="C24" s="62" t="s">
        <v>96</v>
      </c>
      <c r="D24" s="50"/>
      <c r="E24" s="117"/>
      <c r="F24" s="50"/>
      <c r="G24" s="50"/>
      <c r="H24" s="301"/>
      <c r="I24" s="293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63"/>
      <c r="X24" s="1"/>
      <c r="Y24" s="1"/>
    </row>
    <row r="25" spans="3:25" s="39" customFormat="1" ht="18" customHeight="1">
      <c r="C25" s="49" t="s">
        <v>62</v>
      </c>
      <c r="D25" s="50"/>
      <c r="E25" s="117" t="s">
        <v>159</v>
      </c>
      <c r="F25" s="50"/>
      <c r="G25" s="50"/>
      <c r="H25" s="297"/>
      <c r="I25" s="293"/>
      <c r="J25" s="297">
        <f>+'Tab F - Fixed Cost Contracts'!H47*0.230769230769231</f>
        <v>0</v>
      </c>
      <c r="K25" s="302">
        <f>+J25</f>
        <v>0</v>
      </c>
      <c r="L25" s="302">
        <f t="shared" ref="L25:V25" si="4">+K25</f>
        <v>0</v>
      </c>
      <c r="M25" s="302">
        <f t="shared" si="4"/>
        <v>0</v>
      </c>
      <c r="N25" s="302">
        <f t="shared" si="4"/>
        <v>0</v>
      </c>
      <c r="O25" s="302">
        <f t="shared" si="4"/>
        <v>0</v>
      </c>
      <c r="P25" s="302">
        <f t="shared" si="4"/>
        <v>0</v>
      </c>
      <c r="Q25" s="302">
        <f t="shared" si="4"/>
        <v>0</v>
      </c>
      <c r="R25" s="302">
        <f t="shared" si="4"/>
        <v>0</v>
      </c>
      <c r="S25" s="302">
        <f t="shared" si="4"/>
        <v>0</v>
      </c>
      <c r="T25" s="302">
        <f t="shared" si="4"/>
        <v>0</v>
      </c>
      <c r="U25" s="302">
        <f t="shared" si="4"/>
        <v>0</v>
      </c>
      <c r="V25" s="302">
        <f t="shared" si="4"/>
        <v>0</v>
      </c>
      <c r="W25" s="52"/>
      <c r="X25" s="1"/>
      <c r="Y25" s="1"/>
    </row>
    <row r="26" spans="3:25" s="39" customFormat="1" ht="18" customHeight="1">
      <c r="C26" s="49" t="s">
        <v>4</v>
      </c>
      <c r="D26" s="50"/>
      <c r="E26" s="117" t="s">
        <v>64</v>
      </c>
      <c r="F26" s="50"/>
      <c r="G26" s="50"/>
      <c r="H26" s="297"/>
      <c r="I26" s="293"/>
      <c r="J26" s="297">
        <f>'Tab G - Capex'!G19</f>
        <v>0</v>
      </c>
      <c r="K26" s="302">
        <f>'Tab G - Capex'!H19</f>
        <v>0</v>
      </c>
      <c r="L26" s="302">
        <f>'Tab G - Capex'!I19</f>
        <v>0</v>
      </c>
      <c r="M26" s="302">
        <f>'Tab G - Capex'!J19</f>
        <v>0</v>
      </c>
      <c r="N26" s="302">
        <f>'Tab G - Capex'!K19</f>
        <v>0</v>
      </c>
      <c r="O26" s="302">
        <f>'Tab G - Capex'!L19</f>
        <v>0</v>
      </c>
      <c r="P26" s="302">
        <f>'Tab G - Capex'!M19</f>
        <v>0</v>
      </c>
      <c r="Q26" s="302">
        <f>'Tab G - Capex'!N19</f>
        <v>0</v>
      </c>
      <c r="R26" s="302">
        <f>'Tab G - Capex'!O19</f>
        <v>0</v>
      </c>
      <c r="S26" s="302">
        <f>'Tab G - Capex'!P19</f>
        <v>0</v>
      </c>
      <c r="T26" s="302">
        <f>'Tab G - Capex'!Q19</f>
        <v>0</v>
      </c>
      <c r="U26" s="302">
        <f>'Tab G - Capex'!R19</f>
        <v>0</v>
      </c>
      <c r="V26" s="302">
        <f>'Tab G - Capex'!S19</f>
        <v>0</v>
      </c>
      <c r="W26" s="52"/>
      <c r="X26" s="1"/>
      <c r="Y26" s="1"/>
    </row>
    <row r="27" spans="3:25" s="39" customFormat="1" ht="18" customHeight="1">
      <c r="C27" s="49" t="s">
        <v>13</v>
      </c>
      <c r="D27" s="50"/>
      <c r="E27" s="117"/>
      <c r="F27" s="50"/>
      <c r="G27" s="50"/>
      <c r="H27" s="297"/>
      <c r="I27" s="293"/>
      <c r="J27" s="457">
        <v>0</v>
      </c>
      <c r="K27" s="459">
        <v>0</v>
      </c>
      <c r="L27" s="459">
        <v>0</v>
      </c>
      <c r="M27" s="459">
        <v>0</v>
      </c>
      <c r="N27" s="459">
        <v>0</v>
      </c>
      <c r="O27" s="459">
        <v>0</v>
      </c>
      <c r="P27" s="459">
        <v>0</v>
      </c>
      <c r="Q27" s="459">
        <v>0</v>
      </c>
      <c r="R27" s="459">
        <v>0</v>
      </c>
      <c r="S27" s="459">
        <v>0</v>
      </c>
      <c r="T27" s="459">
        <v>0</v>
      </c>
      <c r="U27" s="459">
        <v>0</v>
      </c>
      <c r="V27" s="459">
        <v>0</v>
      </c>
      <c r="W27" s="52"/>
      <c r="X27" s="1"/>
      <c r="Y27" s="1"/>
    </row>
    <row r="28" spans="3:25" s="39" customFormat="1" ht="18" customHeight="1">
      <c r="C28" s="49" t="s">
        <v>14</v>
      </c>
      <c r="D28" s="50"/>
      <c r="E28" s="117"/>
      <c r="F28" s="50"/>
      <c r="G28" s="50"/>
      <c r="H28" s="297"/>
      <c r="I28" s="293"/>
      <c r="J28" s="457">
        <v>0</v>
      </c>
      <c r="K28" s="459">
        <v>0</v>
      </c>
      <c r="L28" s="459">
        <v>0</v>
      </c>
      <c r="M28" s="459">
        <v>0</v>
      </c>
      <c r="N28" s="459">
        <v>0</v>
      </c>
      <c r="O28" s="459">
        <v>0</v>
      </c>
      <c r="P28" s="459">
        <v>0</v>
      </c>
      <c r="Q28" s="459">
        <v>0</v>
      </c>
      <c r="R28" s="459">
        <v>0</v>
      </c>
      <c r="S28" s="459">
        <v>0</v>
      </c>
      <c r="T28" s="459">
        <v>0</v>
      </c>
      <c r="U28" s="459">
        <v>0</v>
      </c>
      <c r="V28" s="459">
        <v>0</v>
      </c>
      <c r="W28" s="52"/>
      <c r="X28" s="1"/>
      <c r="Y28" s="1"/>
    </row>
    <row r="29" spans="3:25" s="39" customFormat="1" ht="18" customHeight="1">
      <c r="C29" s="49" t="s">
        <v>10</v>
      </c>
      <c r="D29" s="50"/>
      <c r="E29" s="117" t="s">
        <v>63</v>
      </c>
      <c r="F29" s="50"/>
      <c r="G29" s="50"/>
      <c r="H29" s="297"/>
      <c r="I29" s="293"/>
      <c r="J29" s="297">
        <f>+'Tab E - Detailed Employee Data'!Y30</f>
        <v>0</v>
      </c>
      <c r="K29" s="302">
        <f>+J29</f>
        <v>0</v>
      </c>
      <c r="L29" s="302">
        <f t="shared" ref="L29" si="5">+K29</f>
        <v>0</v>
      </c>
      <c r="M29" s="302">
        <f t="shared" ref="M29" si="6">+L29</f>
        <v>0</v>
      </c>
      <c r="N29" s="302">
        <f t="shared" ref="N29" si="7">+M29</f>
        <v>0</v>
      </c>
      <c r="O29" s="302">
        <f t="shared" ref="O29" si="8">+N29</f>
        <v>0</v>
      </c>
      <c r="P29" s="302">
        <f t="shared" ref="P29" si="9">+O29</f>
        <v>0</v>
      </c>
      <c r="Q29" s="302">
        <f t="shared" ref="Q29" si="10">+P29</f>
        <v>0</v>
      </c>
      <c r="R29" s="302">
        <f t="shared" ref="R29" si="11">+Q29</f>
        <v>0</v>
      </c>
      <c r="S29" s="302">
        <f t="shared" ref="S29" si="12">+R29</f>
        <v>0</v>
      </c>
      <c r="T29" s="302">
        <f t="shared" ref="T29" si="13">+S29</f>
        <v>0</v>
      </c>
      <c r="U29" s="302">
        <f t="shared" ref="U29" si="14">+T29</f>
        <v>0</v>
      </c>
      <c r="V29" s="302">
        <f t="shared" ref="V29" si="15">+U29</f>
        <v>0</v>
      </c>
      <c r="W29" s="52"/>
      <c r="X29" s="1"/>
      <c r="Y29" s="1"/>
    </row>
    <row r="30" spans="3:25" s="39" customFormat="1" ht="18" customHeight="1">
      <c r="C30" s="49" t="s">
        <v>15</v>
      </c>
      <c r="D30" s="50"/>
      <c r="E30" s="117"/>
      <c r="F30" s="50"/>
      <c r="G30" s="50"/>
      <c r="H30" s="297"/>
      <c r="I30" s="293"/>
      <c r="J30" s="457">
        <v>0</v>
      </c>
      <c r="K30" s="459">
        <v>0</v>
      </c>
      <c r="L30" s="459">
        <v>0</v>
      </c>
      <c r="M30" s="459">
        <v>0</v>
      </c>
      <c r="N30" s="459">
        <v>0</v>
      </c>
      <c r="O30" s="459">
        <v>0</v>
      </c>
      <c r="P30" s="459">
        <v>0</v>
      </c>
      <c r="Q30" s="459">
        <v>0</v>
      </c>
      <c r="R30" s="459">
        <v>0</v>
      </c>
      <c r="S30" s="459">
        <v>0</v>
      </c>
      <c r="T30" s="459">
        <v>0</v>
      </c>
      <c r="U30" s="459">
        <v>0</v>
      </c>
      <c r="V30" s="459">
        <v>0</v>
      </c>
      <c r="W30" s="52"/>
      <c r="X30" s="1"/>
      <c r="Y30" s="1"/>
    </row>
    <row r="31" spans="3:25" s="39" customFormat="1" ht="18" customHeight="1">
      <c r="C31" s="49" t="s">
        <v>68</v>
      </c>
      <c r="D31" s="50"/>
      <c r="E31" s="117" t="s">
        <v>67</v>
      </c>
      <c r="F31" s="50"/>
      <c r="G31" s="50"/>
      <c r="H31" s="297"/>
      <c r="I31" s="293"/>
      <c r="J31" s="457">
        <v>0</v>
      </c>
      <c r="K31" s="459">
        <v>0</v>
      </c>
      <c r="L31" s="459">
        <v>0</v>
      </c>
      <c r="M31" s="459">
        <v>0</v>
      </c>
      <c r="N31" s="459">
        <v>0</v>
      </c>
      <c r="O31" s="459">
        <v>0</v>
      </c>
      <c r="P31" s="459">
        <v>0</v>
      </c>
      <c r="Q31" s="459">
        <v>0</v>
      </c>
      <c r="R31" s="459">
        <v>0</v>
      </c>
      <c r="S31" s="459">
        <v>0</v>
      </c>
      <c r="T31" s="459">
        <v>0</v>
      </c>
      <c r="U31" s="459">
        <v>0</v>
      </c>
      <c r="V31" s="459">
        <v>0</v>
      </c>
      <c r="W31" s="52"/>
      <c r="X31" s="1"/>
      <c r="Y31" s="1"/>
    </row>
    <row r="32" spans="3:25" s="39" customFormat="1" ht="18" customHeight="1">
      <c r="C32" s="49" t="s">
        <v>12</v>
      </c>
      <c r="D32" s="50"/>
      <c r="E32" s="117"/>
      <c r="F32" s="50"/>
      <c r="G32" s="50"/>
      <c r="H32" s="297"/>
      <c r="I32" s="293"/>
      <c r="J32" s="457">
        <v>0</v>
      </c>
      <c r="K32" s="459">
        <v>0</v>
      </c>
      <c r="L32" s="459">
        <v>0</v>
      </c>
      <c r="M32" s="459">
        <v>0</v>
      </c>
      <c r="N32" s="459">
        <v>0</v>
      </c>
      <c r="O32" s="459">
        <v>0</v>
      </c>
      <c r="P32" s="459">
        <v>0</v>
      </c>
      <c r="Q32" s="459">
        <v>0</v>
      </c>
      <c r="R32" s="459">
        <v>0</v>
      </c>
      <c r="S32" s="459">
        <v>0</v>
      </c>
      <c r="T32" s="459">
        <v>0</v>
      </c>
      <c r="U32" s="459">
        <v>0</v>
      </c>
      <c r="V32" s="459">
        <v>0</v>
      </c>
      <c r="W32" s="52"/>
      <c r="X32" s="1"/>
      <c r="Y32" s="1"/>
    </row>
    <row r="33" spans="3:25" s="39" customFormat="1" ht="18" customHeight="1">
      <c r="C33" s="49" t="s">
        <v>11</v>
      </c>
      <c r="D33" s="50"/>
      <c r="E33" s="117"/>
      <c r="F33" s="50"/>
      <c r="G33" s="50"/>
      <c r="H33" s="297"/>
      <c r="I33" s="293"/>
      <c r="J33" s="457">
        <v>0</v>
      </c>
      <c r="K33" s="459">
        <v>0</v>
      </c>
      <c r="L33" s="459">
        <v>0</v>
      </c>
      <c r="M33" s="459">
        <v>0</v>
      </c>
      <c r="N33" s="459">
        <v>0</v>
      </c>
      <c r="O33" s="459">
        <v>0</v>
      </c>
      <c r="P33" s="459">
        <v>0</v>
      </c>
      <c r="Q33" s="459">
        <v>0</v>
      </c>
      <c r="R33" s="459">
        <v>0</v>
      </c>
      <c r="S33" s="459">
        <v>0</v>
      </c>
      <c r="T33" s="459">
        <v>0</v>
      </c>
      <c r="U33" s="459">
        <v>0</v>
      </c>
      <c r="V33" s="459">
        <v>0</v>
      </c>
      <c r="W33" s="52"/>
      <c r="X33" s="1"/>
      <c r="Y33" s="1"/>
    </row>
    <row r="34" spans="3:25" s="39" customFormat="1" ht="18" customHeight="1">
      <c r="C34" s="49" t="s">
        <v>17</v>
      </c>
      <c r="D34" s="50"/>
      <c r="E34" s="117" t="s">
        <v>65</v>
      </c>
      <c r="F34" s="50"/>
      <c r="G34" s="50"/>
      <c r="H34" s="297"/>
      <c r="I34" s="303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52"/>
      <c r="X34" s="1"/>
      <c r="Y34" s="1"/>
    </row>
    <row r="35" spans="3:25" s="39" customFormat="1" ht="18" customHeight="1">
      <c r="C35" s="62" t="s">
        <v>97</v>
      </c>
      <c r="D35" s="50"/>
      <c r="E35" s="117"/>
      <c r="F35" s="50"/>
      <c r="G35" s="50"/>
      <c r="H35" s="301"/>
      <c r="I35" s="293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63"/>
      <c r="X35" s="1"/>
      <c r="Y35" s="1"/>
    </row>
    <row r="36" spans="3:25" s="39" customFormat="1" ht="18" customHeight="1">
      <c r="C36" s="49" t="s">
        <v>40</v>
      </c>
      <c r="D36" s="50"/>
      <c r="E36" s="117"/>
      <c r="F36" s="50"/>
      <c r="G36" s="50"/>
      <c r="H36" s="297"/>
      <c r="I36" s="293"/>
      <c r="J36" s="457">
        <v>0</v>
      </c>
      <c r="K36" s="459">
        <v>0</v>
      </c>
      <c r="L36" s="459">
        <v>0</v>
      </c>
      <c r="M36" s="459">
        <v>0</v>
      </c>
      <c r="N36" s="459">
        <v>0</v>
      </c>
      <c r="O36" s="459">
        <v>0</v>
      </c>
      <c r="P36" s="459">
        <v>0</v>
      </c>
      <c r="Q36" s="459">
        <v>0</v>
      </c>
      <c r="R36" s="459">
        <v>0</v>
      </c>
      <c r="S36" s="459">
        <v>0</v>
      </c>
      <c r="T36" s="459">
        <v>0</v>
      </c>
      <c r="U36" s="459">
        <v>0</v>
      </c>
      <c r="V36" s="459">
        <v>0</v>
      </c>
      <c r="W36" s="52"/>
      <c r="X36" s="1"/>
      <c r="Y36" s="1"/>
    </row>
    <row r="37" spans="3:25" s="39" customFormat="1" ht="9.75" customHeight="1" thickBot="1">
      <c r="C37" s="53"/>
      <c r="D37" s="50"/>
      <c r="E37" s="117"/>
      <c r="F37" s="50"/>
      <c r="G37" s="50"/>
      <c r="H37" s="304"/>
      <c r="I37" s="293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47"/>
      <c r="X37" s="1"/>
      <c r="Y37" s="1"/>
    </row>
    <row r="38" spans="3:25" s="39" customFormat="1" ht="18" customHeight="1" thickBot="1">
      <c r="C38" s="53" t="s">
        <v>19</v>
      </c>
      <c r="D38" s="50"/>
      <c r="E38" s="117"/>
      <c r="F38" s="50"/>
      <c r="G38" s="50"/>
      <c r="H38" s="304">
        <f>SUM(H19:H37)</f>
        <v>0</v>
      </c>
      <c r="I38" s="293"/>
      <c r="J38" s="300" t="e">
        <f t="shared" ref="J38:V38" si="16">SUM(J19:J37)</f>
        <v>#DIV/0!</v>
      </c>
      <c r="K38" s="300" t="e">
        <f t="shared" si="16"/>
        <v>#DIV/0!</v>
      </c>
      <c r="L38" s="300" t="e">
        <f t="shared" si="16"/>
        <v>#DIV/0!</v>
      </c>
      <c r="M38" s="300" t="e">
        <f t="shared" si="16"/>
        <v>#DIV/0!</v>
      </c>
      <c r="N38" s="300" t="e">
        <f t="shared" si="16"/>
        <v>#DIV/0!</v>
      </c>
      <c r="O38" s="300" t="e">
        <f t="shared" si="16"/>
        <v>#DIV/0!</v>
      </c>
      <c r="P38" s="300" t="e">
        <f t="shared" si="16"/>
        <v>#DIV/0!</v>
      </c>
      <c r="Q38" s="300" t="e">
        <f t="shared" si="16"/>
        <v>#DIV/0!</v>
      </c>
      <c r="R38" s="300" t="e">
        <f t="shared" si="16"/>
        <v>#DIV/0!</v>
      </c>
      <c r="S38" s="300" t="e">
        <f t="shared" si="16"/>
        <v>#DIV/0!</v>
      </c>
      <c r="T38" s="300" t="e">
        <f t="shared" si="16"/>
        <v>#DIV/0!</v>
      </c>
      <c r="U38" s="300" t="e">
        <f t="shared" si="16"/>
        <v>#DIV/0!</v>
      </c>
      <c r="V38" s="300" t="e">
        <f t="shared" si="16"/>
        <v>#DIV/0!</v>
      </c>
      <c r="W38" s="47"/>
      <c r="X38" s="1"/>
      <c r="Y38" s="1"/>
    </row>
    <row r="39" spans="3:25" s="39" customFormat="1" ht="18" customHeight="1" thickBot="1">
      <c r="C39" s="53" t="s">
        <v>99</v>
      </c>
      <c r="D39" s="50"/>
      <c r="E39" s="117"/>
      <c r="F39" s="50"/>
      <c r="G39" s="50"/>
      <c r="H39" s="304"/>
      <c r="I39" s="293"/>
      <c r="J39" s="306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8"/>
      <c r="W39" s="47"/>
      <c r="X39" s="1"/>
      <c r="Y39" s="1"/>
    </row>
    <row r="40" spans="3:25" s="39" customFormat="1" ht="18" customHeight="1">
      <c r="C40" s="49" t="s">
        <v>27</v>
      </c>
      <c r="D40" s="50"/>
      <c r="E40" s="117" t="s">
        <v>103</v>
      </c>
      <c r="F40" s="50"/>
      <c r="G40" s="50"/>
      <c r="H40" s="297">
        <v>0</v>
      </c>
      <c r="I40" s="293"/>
      <c r="J40" s="457">
        <f>+'Tab C - AR Collections'!G23</f>
        <v>0</v>
      </c>
      <c r="K40" s="457">
        <f>+'Tab C - AR Collections'!H23</f>
        <v>0</v>
      </c>
      <c r="L40" s="457">
        <f>+'Tab C - AR Collections'!I23</f>
        <v>0</v>
      </c>
      <c r="M40" s="457">
        <f>+'Tab C - AR Collections'!J23</f>
        <v>0</v>
      </c>
      <c r="N40" s="457">
        <f>+'Tab C - AR Collections'!K23</f>
        <v>0</v>
      </c>
      <c r="O40" s="457">
        <f>+'Tab C - AR Collections'!L23</f>
        <v>0</v>
      </c>
      <c r="P40" s="457">
        <f>+'Tab C - AR Collections'!M23</f>
        <v>0</v>
      </c>
      <c r="Q40" s="457">
        <f>+'Tab C - AR Collections'!N23</f>
        <v>0</v>
      </c>
      <c r="R40" s="457">
        <f>+'Tab C - AR Collections'!O23</f>
        <v>0</v>
      </c>
      <c r="S40" s="457">
        <f>+'Tab C - AR Collections'!P23</f>
        <v>0</v>
      </c>
      <c r="T40" s="457">
        <f>+'Tab C - AR Collections'!Q23</f>
        <v>0</v>
      </c>
      <c r="U40" s="457">
        <f>+'Tab C - AR Collections'!R23</f>
        <v>0</v>
      </c>
      <c r="V40" s="457">
        <f>+'Tab C - AR Collections'!S23</f>
        <v>0</v>
      </c>
      <c r="W40" s="52"/>
      <c r="X40" s="1"/>
      <c r="Y40" s="1"/>
    </row>
    <row r="41" spans="3:25" s="39" customFormat="1" ht="18" customHeight="1">
      <c r="C41" s="49" t="s">
        <v>9</v>
      </c>
      <c r="D41" s="50"/>
      <c r="E41" s="117"/>
      <c r="F41" s="50"/>
      <c r="G41" s="50"/>
      <c r="H41" s="297">
        <v>0</v>
      </c>
      <c r="I41" s="293"/>
      <c r="J41" s="457">
        <v>0</v>
      </c>
      <c r="K41" s="457">
        <v>0</v>
      </c>
      <c r="L41" s="457">
        <v>0</v>
      </c>
      <c r="M41" s="457">
        <v>0</v>
      </c>
      <c r="N41" s="457">
        <v>0</v>
      </c>
      <c r="O41" s="457">
        <v>0</v>
      </c>
      <c r="P41" s="457">
        <v>0</v>
      </c>
      <c r="Q41" s="457">
        <v>0</v>
      </c>
      <c r="R41" s="457">
        <v>0</v>
      </c>
      <c r="S41" s="457">
        <v>0</v>
      </c>
      <c r="T41" s="457">
        <v>0</v>
      </c>
      <c r="U41" s="457">
        <v>0</v>
      </c>
      <c r="V41" s="457">
        <v>0</v>
      </c>
      <c r="W41" s="52"/>
      <c r="X41" s="1"/>
      <c r="Y41" s="1"/>
    </row>
    <row r="42" spans="3:25" s="39" customFormat="1" ht="18" customHeight="1">
      <c r="C42" s="49" t="s">
        <v>140</v>
      </c>
      <c r="D42" s="50"/>
      <c r="E42" s="117" t="s">
        <v>198</v>
      </c>
      <c r="F42" s="50"/>
      <c r="G42" s="50"/>
      <c r="H42" s="297">
        <v>0</v>
      </c>
      <c r="I42" s="293"/>
      <c r="J42" s="457">
        <v>0</v>
      </c>
      <c r="K42" s="457">
        <v>0</v>
      </c>
      <c r="L42" s="457">
        <f>+'Tab J - Loan Example'!F14</f>
        <v>0</v>
      </c>
      <c r="M42" s="457">
        <v>0</v>
      </c>
      <c r="N42" s="457">
        <v>0</v>
      </c>
      <c r="O42" s="457">
        <v>0</v>
      </c>
      <c r="P42" s="457">
        <v>0</v>
      </c>
      <c r="Q42" s="457">
        <v>0</v>
      </c>
      <c r="R42" s="457">
        <v>0</v>
      </c>
      <c r="S42" s="457">
        <v>0</v>
      </c>
      <c r="T42" s="457">
        <v>0</v>
      </c>
      <c r="U42" s="457">
        <v>0</v>
      </c>
      <c r="V42" s="457">
        <v>0</v>
      </c>
      <c r="W42" s="52"/>
      <c r="X42" s="1"/>
      <c r="Y42" s="1"/>
    </row>
    <row r="43" spans="3:25" s="39" customFormat="1" ht="9.75" customHeight="1" thickBot="1">
      <c r="C43" s="53"/>
      <c r="D43" s="50"/>
      <c r="E43" s="117"/>
      <c r="F43" s="50"/>
      <c r="G43" s="50"/>
      <c r="H43" s="304"/>
      <c r="I43" s="293"/>
      <c r="J43" s="309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8"/>
      <c r="W43" s="47"/>
      <c r="X43" s="1"/>
      <c r="Y43" s="1"/>
    </row>
    <row r="44" spans="3:25" s="39" customFormat="1" ht="18" customHeight="1" thickBot="1">
      <c r="C44" s="65" t="s">
        <v>0</v>
      </c>
      <c r="D44" s="50"/>
      <c r="E44" s="117"/>
      <c r="F44" s="50"/>
      <c r="G44" s="50"/>
      <c r="H44" s="310">
        <f>+H42+H41+H40-H38+H16</f>
        <v>0</v>
      </c>
      <c r="I44" s="293"/>
      <c r="J44" s="310" t="e">
        <f t="shared" ref="J44:V44" si="17">+J42+J41+J40-J38+J16</f>
        <v>#DIV/0!</v>
      </c>
      <c r="K44" s="310" t="e">
        <f t="shared" si="17"/>
        <v>#DIV/0!</v>
      </c>
      <c r="L44" s="310" t="e">
        <f t="shared" si="17"/>
        <v>#DIV/0!</v>
      </c>
      <c r="M44" s="310" t="e">
        <f t="shared" si="17"/>
        <v>#DIV/0!</v>
      </c>
      <c r="N44" s="310" t="e">
        <f t="shared" si="17"/>
        <v>#DIV/0!</v>
      </c>
      <c r="O44" s="310" t="e">
        <f t="shared" si="17"/>
        <v>#DIV/0!</v>
      </c>
      <c r="P44" s="310" t="e">
        <f t="shared" si="17"/>
        <v>#DIV/0!</v>
      </c>
      <c r="Q44" s="310" t="e">
        <f t="shared" si="17"/>
        <v>#DIV/0!</v>
      </c>
      <c r="R44" s="310" t="e">
        <f t="shared" si="17"/>
        <v>#DIV/0!</v>
      </c>
      <c r="S44" s="310" t="e">
        <f t="shared" si="17"/>
        <v>#DIV/0!</v>
      </c>
      <c r="T44" s="310" t="e">
        <f t="shared" si="17"/>
        <v>#DIV/0!</v>
      </c>
      <c r="U44" s="310" t="e">
        <f t="shared" si="17"/>
        <v>#DIV/0!</v>
      </c>
      <c r="V44" s="310" t="e">
        <f t="shared" si="17"/>
        <v>#DIV/0!</v>
      </c>
      <c r="W44" s="47"/>
      <c r="X44" s="1"/>
      <c r="Y44" s="1"/>
    </row>
    <row r="45" spans="3:25" s="39" customFormat="1" ht="18" customHeight="1" thickTop="1" thickBot="1">
      <c r="C45" s="59" t="s">
        <v>1</v>
      </c>
      <c r="D45" s="67"/>
      <c r="E45" s="120"/>
      <c r="F45" s="67"/>
      <c r="G45" s="67"/>
      <c r="H45" s="311">
        <f>H11+H44</f>
        <v>0</v>
      </c>
      <c r="I45" s="290"/>
      <c r="J45" s="312" t="e">
        <f t="shared" ref="J45:V45" si="18">J11+J44</f>
        <v>#DIV/0!</v>
      </c>
      <c r="K45" s="312" t="e">
        <f t="shared" si="18"/>
        <v>#DIV/0!</v>
      </c>
      <c r="L45" s="312" t="e">
        <f t="shared" si="18"/>
        <v>#DIV/0!</v>
      </c>
      <c r="M45" s="312" t="e">
        <f t="shared" si="18"/>
        <v>#DIV/0!</v>
      </c>
      <c r="N45" s="312" t="e">
        <f t="shared" si="18"/>
        <v>#DIV/0!</v>
      </c>
      <c r="O45" s="312" t="e">
        <f t="shared" si="18"/>
        <v>#DIV/0!</v>
      </c>
      <c r="P45" s="312" t="e">
        <f t="shared" si="18"/>
        <v>#DIV/0!</v>
      </c>
      <c r="Q45" s="312" t="e">
        <f t="shared" si="18"/>
        <v>#DIV/0!</v>
      </c>
      <c r="R45" s="312" t="e">
        <f t="shared" si="18"/>
        <v>#DIV/0!</v>
      </c>
      <c r="S45" s="312" t="e">
        <f t="shared" si="18"/>
        <v>#DIV/0!</v>
      </c>
      <c r="T45" s="312" t="e">
        <f t="shared" si="18"/>
        <v>#DIV/0!</v>
      </c>
      <c r="U45" s="312" t="e">
        <f t="shared" si="18"/>
        <v>#DIV/0!</v>
      </c>
      <c r="V45" s="312" t="e">
        <f t="shared" si="18"/>
        <v>#DIV/0!</v>
      </c>
      <c r="W45" s="43"/>
      <c r="X45" s="66"/>
      <c r="Y45" s="1"/>
    </row>
    <row r="46" spans="3:25" s="39" customFormat="1" ht="18" customHeight="1" thickTop="1" thickBot="1">
      <c r="C46" s="61"/>
      <c r="D46" s="67"/>
      <c r="E46" s="122"/>
      <c r="F46" s="67"/>
      <c r="G46" s="67"/>
      <c r="H46" s="313"/>
      <c r="I46" s="314"/>
      <c r="J46" s="315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68"/>
      <c r="X46" s="1"/>
      <c r="Y46" s="1"/>
    </row>
    <row r="47" spans="3:25" s="108" customFormat="1" ht="18" customHeight="1" thickBot="1">
      <c r="C47" s="460" t="s">
        <v>18</v>
      </c>
      <c r="D47" s="67"/>
      <c r="E47" s="119"/>
      <c r="F47" s="67"/>
      <c r="G47" s="67"/>
      <c r="H47" s="461">
        <f>IF(H45&gt;0,0,-H45)</f>
        <v>0</v>
      </c>
      <c r="I47" s="290"/>
      <c r="J47" s="462" t="e">
        <f t="shared" ref="J47:V47" si="19">IF(J45&gt;0,0,-J45)</f>
        <v>#DIV/0!</v>
      </c>
      <c r="K47" s="463" t="e">
        <f t="shared" si="19"/>
        <v>#DIV/0!</v>
      </c>
      <c r="L47" s="463" t="e">
        <f t="shared" si="19"/>
        <v>#DIV/0!</v>
      </c>
      <c r="M47" s="463" t="e">
        <f t="shared" si="19"/>
        <v>#DIV/0!</v>
      </c>
      <c r="N47" s="463" t="e">
        <f t="shared" si="19"/>
        <v>#DIV/0!</v>
      </c>
      <c r="O47" s="463" t="e">
        <f t="shared" si="19"/>
        <v>#DIV/0!</v>
      </c>
      <c r="P47" s="463" t="e">
        <f t="shared" si="19"/>
        <v>#DIV/0!</v>
      </c>
      <c r="Q47" s="463" t="e">
        <f t="shared" si="19"/>
        <v>#DIV/0!</v>
      </c>
      <c r="R47" s="463" t="e">
        <f t="shared" si="19"/>
        <v>#DIV/0!</v>
      </c>
      <c r="S47" s="463" t="e">
        <f t="shared" si="19"/>
        <v>#DIV/0!</v>
      </c>
      <c r="T47" s="463" t="e">
        <f t="shared" si="19"/>
        <v>#DIV/0!</v>
      </c>
      <c r="U47" s="463" t="e">
        <f t="shared" si="19"/>
        <v>#DIV/0!</v>
      </c>
      <c r="V47" s="463" t="e">
        <f t="shared" si="19"/>
        <v>#DIV/0!</v>
      </c>
      <c r="W47" s="112"/>
      <c r="X47" s="4"/>
      <c r="Y47" s="4"/>
    </row>
    <row r="48" spans="3:25" s="39" customFormat="1" ht="9.75" customHeight="1">
      <c r="C48" s="65"/>
      <c r="D48" s="50"/>
      <c r="E48" s="48"/>
      <c r="F48" s="50"/>
      <c r="G48" s="50"/>
      <c r="H48" s="72"/>
      <c r="I48" s="50"/>
      <c r="J48" s="70"/>
      <c r="K48" s="70"/>
      <c r="L48" s="70"/>
      <c r="M48" s="70"/>
      <c r="N48" s="70"/>
      <c r="O48" s="70"/>
      <c r="P48" s="70"/>
      <c r="Q48" s="73"/>
      <c r="R48" s="73"/>
      <c r="S48" s="70"/>
      <c r="T48" s="70"/>
      <c r="U48" s="70"/>
      <c r="V48" s="70"/>
      <c r="W48" s="71"/>
      <c r="X48" s="74"/>
      <c r="Y48" s="74"/>
    </row>
    <row r="49" spans="3:25" s="39" customFormat="1" ht="9.75" customHeight="1">
      <c r="C49" s="65"/>
      <c r="D49" s="50"/>
      <c r="E49" s="48"/>
      <c r="F49" s="50"/>
      <c r="G49" s="50"/>
      <c r="H49" s="72"/>
      <c r="I49" s="50"/>
      <c r="J49" s="70"/>
      <c r="K49" s="70"/>
      <c r="L49" s="70"/>
      <c r="M49" s="70"/>
      <c r="N49" s="70"/>
      <c r="O49" s="70"/>
      <c r="P49" s="70"/>
      <c r="Q49" s="73"/>
      <c r="R49" s="73"/>
      <c r="S49" s="70"/>
      <c r="T49" s="70"/>
      <c r="U49" s="70"/>
      <c r="V49" s="70"/>
      <c r="W49" s="71"/>
      <c r="X49" s="74"/>
      <c r="Y49" s="74"/>
    </row>
    <row r="50" spans="3:25" s="39" customFormat="1" ht="20.25" customHeight="1">
      <c r="C50" s="464"/>
      <c r="D50" s="50"/>
      <c r="F50" s="50"/>
      <c r="G50" s="50"/>
      <c r="H50" s="75"/>
      <c r="I50" s="50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50"/>
    </row>
    <row r="51" spans="3:25" s="39" customFormat="1" ht="14.25">
      <c r="C51" s="357"/>
      <c r="D51" s="118"/>
      <c r="F51" s="118"/>
      <c r="G51" s="118"/>
      <c r="H51" s="76"/>
      <c r="I51" s="50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50"/>
    </row>
    <row r="52" spans="3:25" s="39" customFormat="1" ht="14.25">
      <c r="C52" s="357"/>
      <c r="D52" s="76"/>
      <c r="E52" s="76"/>
      <c r="F52" s="50"/>
      <c r="G52" s="50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50"/>
      <c r="V52" s="73"/>
    </row>
    <row r="53" spans="3:25" ht="14.25">
      <c r="C53" s="321"/>
    </row>
    <row r="55" spans="3:25">
      <c r="C55" s="127"/>
    </row>
  </sheetData>
  <mergeCells count="1">
    <mergeCell ref="C2:V2"/>
  </mergeCells>
  <pageMargins left="0.39" right="0.27" top="0.51" bottom="0.75" header="0.3" footer="0.3"/>
  <pageSetup scale="55" fitToHeight="0" orientation="landscape" cellComments="atEn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7"/>
  <sheetViews>
    <sheetView showGridLines="0" zoomScaleNormal="100" workbookViewId="0">
      <selection activeCell="B4" sqref="B4:V4"/>
    </sheetView>
  </sheetViews>
  <sheetFormatPr defaultColWidth="9.140625" defaultRowHeight="14.25"/>
  <cols>
    <col min="1" max="2" width="1.85546875" style="327" customWidth="1"/>
    <col min="3" max="3" width="4.28515625" style="327" customWidth="1"/>
    <col min="4" max="4" width="35.42578125" style="327" customWidth="1"/>
    <col min="5" max="5" width="7.7109375" style="327" customWidth="1"/>
    <col min="6" max="6" width="11.7109375" style="327" bestFit="1" customWidth="1"/>
    <col min="7" max="7" width="12.140625" style="327" customWidth="1"/>
    <col min="8" max="8" width="11.85546875" style="327" bestFit="1" customWidth="1"/>
    <col min="9" max="9" width="3.7109375" style="327" customWidth="1"/>
    <col min="10" max="10" width="16.140625" style="327" bestFit="1" customWidth="1"/>
    <col min="11" max="11" width="3.85546875" style="327" customWidth="1"/>
    <col min="12" max="12" width="2" style="327" customWidth="1"/>
    <col min="13" max="13" width="16" style="327" bestFit="1" customWidth="1"/>
    <col min="14" max="14" width="2.85546875" style="327" customWidth="1"/>
    <col min="15" max="15" width="13.140625" style="327" bestFit="1" customWidth="1"/>
    <col min="16" max="16" width="10.28515625" style="327" bestFit="1" customWidth="1"/>
    <col min="17" max="17" width="0.7109375" style="327" customWidth="1"/>
    <col min="18" max="18" width="1.42578125" style="327" customWidth="1"/>
    <col min="19" max="19" width="11.7109375" style="327" bestFit="1" customWidth="1"/>
    <col min="20" max="20" width="2" style="327" customWidth="1"/>
    <col min="21" max="22" width="11.28515625" style="327" bestFit="1" customWidth="1"/>
    <col min="23" max="23" width="5.42578125" style="327" customWidth="1"/>
    <col min="24" max="24" width="14.140625" style="327" customWidth="1"/>
    <col min="25" max="25" width="2" style="327" customWidth="1"/>
    <col min="26" max="27" width="3.28515625" style="327" customWidth="1"/>
    <col min="28" max="16384" width="9.140625" style="327"/>
  </cols>
  <sheetData>
    <row r="1" spans="1:23" ht="15.75">
      <c r="B1" s="493" t="s">
        <v>203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</row>
    <row r="2" spans="1:23" ht="6" customHeight="1"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</row>
    <row r="3" spans="1:23" s="331" customFormat="1" ht="18" customHeight="1">
      <c r="A3" s="342"/>
      <c r="B3" s="343" t="s">
        <v>243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</row>
    <row r="4" spans="1:23" s="331" customFormat="1" ht="18" customHeight="1">
      <c r="B4" s="494" t="s">
        <v>212</v>
      </c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</row>
    <row r="5" spans="1:23" s="331" customFormat="1" ht="9.9499999999999993" customHeight="1"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</row>
    <row r="6" spans="1:23" s="331" customFormat="1" ht="7.5" customHeight="1">
      <c r="A6" s="333"/>
      <c r="B6" s="333"/>
      <c r="C6" s="353"/>
      <c r="D6" s="353"/>
      <c r="E6" s="353"/>
      <c r="F6" s="353"/>
      <c r="G6" s="358"/>
      <c r="H6" s="358"/>
      <c r="I6" s="354"/>
      <c r="J6" s="354"/>
      <c r="K6" s="354"/>
      <c r="L6" s="354"/>
      <c r="M6" s="354"/>
      <c r="N6" s="354"/>
      <c r="O6" s="354"/>
      <c r="P6" s="354"/>
      <c r="Q6" s="354"/>
      <c r="R6" s="355"/>
      <c r="S6" s="354"/>
      <c r="T6" s="354"/>
      <c r="U6" s="354"/>
      <c r="V6" s="354"/>
      <c r="W6" s="33"/>
    </row>
    <row r="7" spans="1:23">
      <c r="C7" s="187"/>
      <c r="D7" s="188"/>
      <c r="E7" s="188"/>
      <c r="F7" s="188"/>
      <c r="G7" s="188"/>
      <c r="H7" s="188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8"/>
    </row>
    <row r="8" spans="1:23" ht="15">
      <c r="C8" s="187"/>
      <c r="D8" s="216" t="s">
        <v>162</v>
      </c>
      <c r="E8" s="219"/>
      <c r="F8" s="335"/>
      <c r="G8" s="188"/>
      <c r="H8" s="188" t="s">
        <v>84</v>
      </c>
      <c r="I8" s="187"/>
      <c r="J8" s="336"/>
      <c r="K8" s="187"/>
      <c r="L8" s="187"/>
      <c r="M8" s="187" t="s">
        <v>85</v>
      </c>
      <c r="N8" s="187"/>
      <c r="O8" s="187"/>
      <c r="P8" s="337"/>
      <c r="Q8" s="187"/>
      <c r="R8" s="187"/>
      <c r="S8" s="187"/>
      <c r="T8" s="187"/>
      <c r="U8" s="187"/>
      <c r="V8" s="187"/>
      <c r="W8" s="188"/>
    </row>
    <row r="9" spans="1:23">
      <c r="C9" s="187"/>
      <c r="D9" s="188"/>
      <c r="E9" s="188"/>
      <c r="F9" s="188"/>
      <c r="G9" s="188"/>
      <c r="H9" s="188"/>
      <c r="I9" s="187"/>
      <c r="J9" s="187"/>
      <c r="K9" s="256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8"/>
    </row>
    <row r="10" spans="1:23" ht="15">
      <c r="C10" s="190" t="s">
        <v>149</v>
      </c>
      <c r="D10" s="187"/>
      <c r="E10" s="191"/>
      <c r="F10" s="191" t="s">
        <v>73</v>
      </c>
      <c r="G10" s="191" t="s">
        <v>35</v>
      </c>
      <c r="H10" s="192" t="s">
        <v>141</v>
      </c>
      <c r="I10" s="193"/>
      <c r="J10" s="194"/>
      <c r="K10" s="255"/>
      <c r="L10" s="255"/>
      <c r="M10" s="490" t="s">
        <v>142</v>
      </c>
      <c r="N10" s="491"/>
      <c r="O10" s="491"/>
      <c r="P10" s="491"/>
      <c r="Q10" s="492"/>
      <c r="R10" s="195"/>
      <c r="S10" s="196" t="s">
        <v>5</v>
      </c>
      <c r="T10" s="196"/>
      <c r="U10" s="196"/>
      <c r="V10" s="196"/>
      <c r="W10" s="188"/>
    </row>
    <row r="11" spans="1:23" ht="15">
      <c r="C11" s="189"/>
      <c r="D11" s="197"/>
      <c r="E11" s="198" t="s">
        <v>86</v>
      </c>
      <c r="F11" s="199" t="s">
        <v>74</v>
      </c>
      <c r="G11" s="198" t="s">
        <v>143</v>
      </c>
      <c r="H11" s="200"/>
      <c r="I11" s="201"/>
      <c r="J11" s="198"/>
      <c r="K11" s="256"/>
      <c r="L11" s="256"/>
      <c r="M11" s="199" t="s">
        <v>74</v>
      </c>
      <c r="N11" s="196"/>
      <c r="O11" s="338"/>
      <c r="P11" s="196" t="s">
        <v>5</v>
      </c>
      <c r="Q11" s="196"/>
      <c r="R11" s="196"/>
      <c r="S11" s="196" t="s">
        <v>74</v>
      </c>
      <c r="T11" s="196"/>
      <c r="U11" s="196" t="s">
        <v>75</v>
      </c>
      <c r="V11" s="196" t="s">
        <v>75</v>
      </c>
      <c r="W11" s="188"/>
    </row>
    <row r="12" spans="1:23" ht="15">
      <c r="C12" s="202"/>
      <c r="D12" s="203" t="s">
        <v>76</v>
      </c>
      <c r="E12" s="204" t="s">
        <v>87</v>
      </c>
      <c r="F12" s="205" t="s">
        <v>77</v>
      </c>
      <c r="G12" s="204" t="s">
        <v>144</v>
      </c>
      <c r="H12" s="204" t="s">
        <v>78</v>
      </c>
      <c r="I12" s="201"/>
      <c r="J12" s="204" t="s">
        <v>79</v>
      </c>
      <c r="K12" s="256"/>
      <c r="L12" s="256"/>
      <c r="M12" s="205" t="s">
        <v>77</v>
      </c>
      <c r="N12" s="206"/>
      <c r="O12" s="206" t="s">
        <v>80</v>
      </c>
      <c r="P12" s="206" t="s">
        <v>8</v>
      </c>
      <c r="Q12" s="206"/>
      <c r="R12" s="206"/>
      <c r="S12" s="206" t="s">
        <v>77</v>
      </c>
      <c r="T12" s="206"/>
      <c r="U12" s="206" t="s">
        <v>8</v>
      </c>
      <c r="V12" s="206" t="s">
        <v>35</v>
      </c>
      <c r="W12" s="188"/>
    </row>
    <row r="13" spans="1:23">
      <c r="C13" s="187"/>
      <c r="D13" s="187"/>
      <c r="E13" s="187"/>
      <c r="F13" s="207"/>
      <c r="G13" s="207"/>
      <c r="H13" s="187"/>
      <c r="I13" s="187"/>
      <c r="J13" s="187"/>
      <c r="K13" s="256"/>
      <c r="L13" s="256"/>
      <c r="M13" s="207"/>
      <c r="N13" s="188"/>
      <c r="O13" s="188"/>
      <c r="P13" s="188"/>
      <c r="Q13" s="188"/>
      <c r="R13" s="188"/>
      <c r="S13" s="188"/>
      <c r="T13" s="188"/>
      <c r="U13" s="188"/>
      <c r="V13" s="188"/>
      <c r="W13" s="188"/>
    </row>
    <row r="14" spans="1:23">
      <c r="C14" s="208"/>
      <c r="D14" s="479"/>
      <c r="E14" s="480"/>
      <c r="F14" s="339"/>
      <c r="G14" s="339"/>
      <c r="H14" s="477"/>
      <c r="I14" s="209"/>
      <c r="J14" s="209">
        <f t="shared" ref="J14:J20" si="0">ROUND(F14*H14,0)</f>
        <v>0</v>
      </c>
      <c r="K14" s="257"/>
      <c r="L14" s="257"/>
      <c r="M14" s="339"/>
      <c r="N14" s="210"/>
      <c r="O14" s="223">
        <f>+H14*$O$11</f>
        <v>0</v>
      </c>
      <c r="P14" s="211">
        <f>M14*O14</f>
        <v>0</v>
      </c>
      <c r="Q14" s="211"/>
      <c r="R14" s="211"/>
      <c r="S14" s="210">
        <f t="shared" ref="S14:S20" si="1">F14+M14</f>
        <v>0</v>
      </c>
      <c r="T14" s="188"/>
      <c r="U14" s="211">
        <f t="shared" ref="U14:U20" si="2">J14+P14</f>
        <v>0</v>
      </c>
      <c r="V14" s="211">
        <f>+G14*S14</f>
        <v>0</v>
      </c>
      <c r="W14" s="188"/>
    </row>
    <row r="15" spans="1:23">
      <c r="C15" s="208"/>
      <c r="D15" s="481"/>
      <c r="E15" s="482"/>
      <c r="F15" s="339"/>
      <c r="G15" s="339"/>
      <c r="H15" s="478"/>
      <c r="I15" s="212"/>
      <c r="J15" s="212">
        <f t="shared" si="0"/>
        <v>0</v>
      </c>
      <c r="K15" s="257"/>
      <c r="L15" s="257"/>
      <c r="M15" s="339"/>
      <c r="N15" s="210"/>
      <c r="O15" s="223">
        <f t="shared" ref="O15:O20" si="3">+H15*$O$11</f>
        <v>0</v>
      </c>
      <c r="P15" s="210">
        <f t="shared" ref="P15:P20" si="4">M15*O15</f>
        <v>0</v>
      </c>
      <c r="Q15" s="210"/>
      <c r="R15" s="210"/>
      <c r="S15" s="210">
        <f t="shared" si="1"/>
        <v>0</v>
      </c>
      <c r="T15" s="188"/>
      <c r="U15" s="210">
        <f t="shared" si="2"/>
        <v>0</v>
      </c>
      <c r="V15" s="210">
        <f>+S15*G15</f>
        <v>0</v>
      </c>
      <c r="W15" s="188"/>
    </row>
    <row r="16" spans="1:23">
      <c r="C16" s="208"/>
      <c r="D16" s="483"/>
      <c r="E16" s="482"/>
      <c r="F16" s="339"/>
      <c r="G16" s="339"/>
      <c r="H16" s="478"/>
      <c r="I16" s="212"/>
      <c r="J16" s="212">
        <f t="shared" si="0"/>
        <v>0</v>
      </c>
      <c r="K16" s="257"/>
      <c r="L16" s="257"/>
      <c r="M16" s="339"/>
      <c r="N16" s="210"/>
      <c r="O16" s="223">
        <f t="shared" si="3"/>
        <v>0</v>
      </c>
      <c r="P16" s="210">
        <f t="shared" si="4"/>
        <v>0</v>
      </c>
      <c r="Q16" s="210"/>
      <c r="R16" s="210"/>
      <c r="S16" s="210">
        <f t="shared" si="1"/>
        <v>0</v>
      </c>
      <c r="T16" s="188"/>
      <c r="U16" s="210">
        <f t="shared" si="2"/>
        <v>0</v>
      </c>
      <c r="V16" s="210">
        <f t="shared" ref="V16:V20" si="5">+S16*G16</f>
        <v>0</v>
      </c>
      <c r="W16" s="188"/>
    </row>
    <row r="17" spans="2:24">
      <c r="C17" s="213"/>
      <c r="D17" s="483"/>
      <c r="E17" s="482"/>
      <c r="F17" s="339"/>
      <c r="G17" s="339"/>
      <c r="H17" s="478"/>
      <c r="I17" s="212"/>
      <c r="J17" s="212">
        <f t="shared" si="0"/>
        <v>0</v>
      </c>
      <c r="K17" s="257"/>
      <c r="L17" s="257"/>
      <c r="M17" s="339"/>
      <c r="N17" s="210"/>
      <c r="O17" s="223">
        <f t="shared" si="3"/>
        <v>0</v>
      </c>
      <c r="P17" s="210">
        <f t="shared" si="4"/>
        <v>0</v>
      </c>
      <c r="Q17" s="210"/>
      <c r="R17" s="210"/>
      <c r="S17" s="210">
        <f t="shared" si="1"/>
        <v>0</v>
      </c>
      <c r="T17" s="188"/>
      <c r="U17" s="210">
        <f t="shared" si="2"/>
        <v>0</v>
      </c>
      <c r="V17" s="210">
        <f t="shared" si="5"/>
        <v>0</v>
      </c>
      <c r="W17" s="188"/>
    </row>
    <row r="18" spans="2:24">
      <c r="C18" s="213"/>
      <c r="D18" s="483"/>
      <c r="E18" s="484"/>
      <c r="F18" s="339"/>
      <c r="G18" s="339"/>
      <c r="H18" s="478"/>
      <c r="I18" s="212"/>
      <c r="J18" s="212">
        <f t="shared" si="0"/>
        <v>0</v>
      </c>
      <c r="K18" s="257"/>
      <c r="L18" s="257"/>
      <c r="M18" s="339"/>
      <c r="N18" s="210"/>
      <c r="O18" s="223">
        <f t="shared" si="3"/>
        <v>0</v>
      </c>
      <c r="P18" s="210">
        <f t="shared" si="4"/>
        <v>0</v>
      </c>
      <c r="Q18" s="210"/>
      <c r="R18" s="210"/>
      <c r="S18" s="210">
        <f t="shared" si="1"/>
        <v>0</v>
      </c>
      <c r="T18" s="188"/>
      <c r="U18" s="210">
        <f t="shared" si="2"/>
        <v>0</v>
      </c>
      <c r="V18" s="210">
        <f t="shared" si="5"/>
        <v>0</v>
      </c>
      <c r="W18" s="188"/>
    </row>
    <row r="19" spans="2:24">
      <c r="C19" s="213"/>
      <c r="D19" s="485"/>
      <c r="E19" s="482"/>
      <c r="F19" s="339"/>
      <c r="G19" s="339"/>
      <c r="H19" s="478"/>
      <c r="I19" s="212"/>
      <c r="J19" s="212">
        <f t="shared" si="0"/>
        <v>0</v>
      </c>
      <c r="K19" s="257"/>
      <c r="L19" s="257"/>
      <c r="M19" s="339"/>
      <c r="N19" s="210"/>
      <c r="O19" s="223">
        <f t="shared" si="3"/>
        <v>0</v>
      </c>
      <c r="P19" s="210">
        <f t="shared" si="4"/>
        <v>0</v>
      </c>
      <c r="Q19" s="210"/>
      <c r="R19" s="210"/>
      <c r="S19" s="210">
        <f t="shared" si="1"/>
        <v>0</v>
      </c>
      <c r="T19" s="188"/>
      <c r="U19" s="210">
        <f t="shared" si="2"/>
        <v>0</v>
      </c>
      <c r="V19" s="210">
        <f t="shared" si="5"/>
        <v>0</v>
      </c>
      <c r="W19" s="188"/>
    </row>
    <row r="20" spans="2:24">
      <c r="C20" s="213"/>
      <c r="D20" s="486"/>
      <c r="E20" s="487"/>
      <c r="F20" s="339"/>
      <c r="G20" s="339"/>
      <c r="H20" s="478"/>
      <c r="I20" s="212"/>
      <c r="J20" s="214">
        <f t="shared" si="0"/>
        <v>0</v>
      </c>
      <c r="K20" s="257"/>
      <c r="L20" s="257"/>
      <c r="M20" s="339"/>
      <c r="N20" s="215"/>
      <c r="O20" s="223">
        <f t="shared" si="3"/>
        <v>0</v>
      </c>
      <c r="P20" s="215">
        <f t="shared" si="4"/>
        <v>0</v>
      </c>
      <c r="Q20" s="215"/>
      <c r="R20" s="215"/>
      <c r="S20" s="215">
        <f t="shared" si="1"/>
        <v>0</v>
      </c>
      <c r="T20" s="188"/>
      <c r="U20" s="215">
        <f t="shared" si="2"/>
        <v>0</v>
      </c>
      <c r="V20" s="215">
        <f t="shared" si="5"/>
        <v>0</v>
      </c>
      <c r="W20" s="188"/>
    </row>
    <row r="21" spans="2:24" ht="15" thickBot="1">
      <c r="C21" s="187"/>
      <c r="D21" s="187"/>
      <c r="E21" s="187"/>
      <c r="F21" s="212"/>
      <c r="G21" s="212"/>
      <c r="H21" s="209"/>
      <c r="I21" s="209"/>
      <c r="J21" s="209"/>
      <c r="K21" s="257"/>
      <c r="L21" s="257"/>
      <c r="M21" s="212"/>
      <c r="N21" s="210"/>
      <c r="O21" s="210"/>
      <c r="P21" s="210"/>
      <c r="Q21" s="210"/>
      <c r="R21" s="210"/>
      <c r="S21" s="210"/>
      <c r="T21" s="188"/>
      <c r="U21" s="188"/>
      <c r="V21" s="188"/>
      <c r="W21" s="188"/>
    </row>
    <row r="22" spans="2:24" ht="15.75" thickBot="1">
      <c r="B22" s="370"/>
      <c r="C22" s="365" t="s">
        <v>81</v>
      </c>
      <c r="D22" s="361"/>
      <c r="E22" s="361"/>
      <c r="F22" s="362">
        <f>SUM(F14:F20)</f>
        <v>0</v>
      </c>
      <c r="G22" s="362"/>
      <c r="H22" s="363"/>
      <c r="I22" s="363"/>
      <c r="J22" s="364">
        <f>SUM(J14:J20)</f>
        <v>0</v>
      </c>
      <c r="K22" s="363"/>
      <c r="L22" s="363"/>
      <c r="M22" s="362">
        <f>SUM(M14:M20)</f>
        <v>0</v>
      </c>
      <c r="N22" s="362"/>
      <c r="O22" s="362"/>
      <c r="P22" s="364">
        <f>SUM(P14:P20)</f>
        <v>0</v>
      </c>
      <c r="Q22" s="362"/>
      <c r="R22" s="362"/>
      <c r="S22" s="362">
        <f>SUM(S14:S20)</f>
        <v>0</v>
      </c>
      <c r="T22" s="365"/>
      <c r="U22" s="364">
        <f>SUM(U14:U20)</f>
        <v>0</v>
      </c>
      <c r="V22" s="364">
        <f>SUM(V14:V20)</f>
        <v>0</v>
      </c>
      <c r="W22" s="255"/>
    </row>
    <row r="23" spans="2:24" ht="15">
      <c r="C23" s="216"/>
      <c r="D23" s="188"/>
      <c r="E23" s="188"/>
      <c r="F23" s="217"/>
      <c r="G23" s="217"/>
      <c r="H23" s="211"/>
      <c r="I23" s="211"/>
      <c r="J23" s="218"/>
      <c r="K23" s="258"/>
      <c r="L23" s="211"/>
      <c r="M23" s="217"/>
      <c r="N23" s="217"/>
      <c r="O23" s="217"/>
      <c r="P23" s="217"/>
      <c r="Q23" s="217"/>
      <c r="R23" s="217"/>
      <c r="S23" s="217"/>
      <c r="T23" s="211"/>
      <c r="U23" s="211"/>
      <c r="V23" s="211"/>
      <c r="W23" s="211"/>
      <c r="X23" s="332"/>
    </row>
    <row r="24" spans="2:24" ht="15">
      <c r="C24" s="197" t="s">
        <v>82</v>
      </c>
      <c r="D24" s="188"/>
      <c r="E24" s="188"/>
      <c r="F24" s="219"/>
      <c r="G24" s="219"/>
      <c r="H24" s="220"/>
      <c r="I24" s="188"/>
      <c r="J24" s="188"/>
      <c r="K24" s="187"/>
      <c r="L24" s="211"/>
      <c r="M24" s="217"/>
      <c r="N24" s="217"/>
      <c r="O24" s="217"/>
      <c r="P24" s="217"/>
      <c r="Q24" s="217"/>
      <c r="R24" s="217"/>
      <c r="S24" s="217"/>
      <c r="T24" s="211"/>
      <c r="U24" s="211"/>
      <c r="V24" s="211"/>
      <c r="W24" s="211"/>
      <c r="X24" s="332"/>
    </row>
    <row r="25" spans="2:24" ht="15">
      <c r="C25" s="224" t="s">
        <v>151</v>
      </c>
      <c r="D25" s="188"/>
      <c r="E25" s="188"/>
      <c r="F25" s="219"/>
      <c r="G25" s="219"/>
      <c r="H25" s="187"/>
      <c r="I25" s="188"/>
      <c r="J25" s="188"/>
      <c r="K25" s="187"/>
      <c r="L25" s="211"/>
      <c r="M25" s="217"/>
      <c r="N25" s="217"/>
      <c r="O25" s="217"/>
      <c r="P25" s="217"/>
      <c r="Q25" s="217"/>
      <c r="R25" s="217"/>
      <c r="S25" s="217"/>
      <c r="T25" s="211"/>
      <c r="U25" s="211"/>
      <c r="V25" s="211"/>
      <c r="W25" s="211"/>
      <c r="X25" s="332"/>
    </row>
    <row r="26" spans="2:24" ht="15">
      <c r="C26" s="216"/>
      <c r="D26" s="188"/>
      <c r="E26" s="191"/>
      <c r="F26" s="191" t="s">
        <v>73</v>
      </c>
      <c r="G26" s="191" t="s">
        <v>35</v>
      </c>
      <c r="H26" s="192" t="s">
        <v>141</v>
      </c>
      <c r="I26" s="193"/>
      <c r="J26" s="194"/>
      <c r="K26" s="188"/>
      <c r="L26" s="211"/>
      <c r="M26" s="490" t="s">
        <v>142</v>
      </c>
      <c r="N26" s="491"/>
      <c r="O26" s="491"/>
      <c r="P26" s="491"/>
      <c r="Q26" s="492"/>
      <c r="R26" s="196"/>
      <c r="S26" s="196" t="s">
        <v>5</v>
      </c>
      <c r="T26" s="196"/>
      <c r="U26" s="196"/>
      <c r="V26" s="196"/>
      <c r="W26" s="211"/>
      <c r="X26" s="332"/>
    </row>
    <row r="27" spans="2:24" ht="15">
      <c r="C27" s="216"/>
      <c r="D27" s="188"/>
      <c r="E27" s="198" t="s">
        <v>150</v>
      </c>
      <c r="F27" s="199" t="s">
        <v>74</v>
      </c>
      <c r="G27" s="198" t="s">
        <v>143</v>
      </c>
      <c r="H27" s="221"/>
      <c r="I27" s="201"/>
      <c r="J27" s="222"/>
      <c r="K27" s="187"/>
      <c r="L27" s="211"/>
      <c r="M27" s="199" t="s">
        <v>74</v>
      </c>
      <c r="N27" s="196"/>
      <c r="O27" s="196"/>
      <c r="P27" s="196" t="s">
        <v>5</v>
      </c>
      <c r="Q27" s="196"/>
      <c r="R27" s="196"/>
      <c r="S27" s="196" t="s">
        <v>74</v>
      </c>
      <c r="T27" s="196"/>
      <c r="U27" s="196" t="s">
        <v>75</v>
      </c>
      <c r="V27" s="196" t="s">
        <v>75</v>
      </c>
      <c r="W27" s="211"/>
      <c r="X27" s="332"/>
    </row>
    <row r="28" spans="2:24" ht="15">
      <c r="C28" s="202"/>
      <c r="D28" s="203" t="s">
        <v>76</v>
      </c>
      <c r="E28" s="205" t="s">
        <v>77</v>
      </c>
      <c r="F28" s="205" t="s">
        <v>77</v>
      </c>
      <c r="G28" s="204" t="s">
        <v>144</v>
      </c>
      <c r="H28" s="204" t="s">
        <v>78</v>
      </c>
      <c r="I28" s="201"/>
      <c r="J28" s="204" t="s">
        <v>79</v>
      </c>
      <c r="K28" s="187"/>
      <c r="L28" s="211"/>
      <c r="M28" s="205" t="s">
        <v>77</v>
      </c>
      <c r="N28" s="206"/>
      <c r="O28" s="206" t="s">
        <v>80</v>
      </c>
      <c r="P28" s="206" t="s">
        <v>8</v>
      </c>
      <c r="Q28" s="206"/>
      <c r="R28" s="206"/>
      <c r="S28" s="206" t="s">
        <v>77</v>
      </c>
      <c r="T28" s="206"/>
      <c r="U28" s="206" t="s">
        <v>8</v>
      </c>
      <c r="V28" s="206" t="s">
        <v>35</v>
      </c>
      <c r="W28" s="211"/>
      <c r="X28" s="332"/>
    </row>
    <row r="29" spans="2:24" ht="15">
      <c r="C29" s="216"/>
      <c r="D29" s="188"/>
      <c r="E29" s="188"/>
      <c r="F29" s="187"/>
      <c r="G29" s="187"/>
      <c r="H29" s="187"/>
      <c r="I29" s="187"/>
      <c r="J29" s="187"/>
      <c r="K29" s="187"/>
      <c r="L29" s="211"/>
      <c r="M29" s="207"/>
      <c r="N29" s="188"/>
      <c r="O29" s="188"/>
      <c r="P29" s="188"/>
      <c r="Q29" s="188"/>
      <c r="R29" s="188"/>
      <c r="S29" s="188"/>
      <c r="T29" s="188"/>
      <c r="U29" s="188"/>
      <c r="V29" s="188"/>
      <c r="W29" s="211"/>
      <c r="X29" s="332"/>
    </row>
    <row r="30" spans="2:24" ht="15">
      <c r="C30" s="208"/>
      <c r="D30" s="208">
        <f t="shared" ref="D30:D36" si="6">D14</f>
        <v>0</v>
      </c>
      <c r="E30" s="340">
        <v>0</v>
      </c>
      <c r="F30" s="212">
        <f t="shared" ref="F30:F36" si="7">+F14*E30</f>
        <v>0</v>
      </c>
      <c r="G30" s="254">
        <f t="shared" ref="G30:G36" si="8">+G14</f>
        <v>0</v>
      </c>
      <c r="H30" s="210">
        <f t="shared" ref="H30:H36" si="9">H14</f>
        <v>0</v>
      </c>
      <c r="I30" s="212"/>
      <c r="J30" s="212">
        <f t="shared" ref="J30:J36" si="10">ROUND(F30*H30,0)</f>
        <v>0</v>
      </c>
      <c r="K30" s="209"/>
      <c r="L30" s="211"/>
      <c r="M30" s="339">
        <f t="shared" ref="M30:M36" si="11">+E30*M14</f>
        <v>0</v>
      </c>
      <c r="N30" s="210"/>
      <c r="O30" s="223">
        <f>+H30*$O$11</f>
        <v>0</v>
      </c>
      <c r="P30" s="211">
        <f>M30*O30</f>
        <v>0</v>
      </c>
      <c r="Q30" s="211"/>
      <c r="R30" s="211"/>
      <c r="S30" s="210">
        <f t="shared" ref="S30:S36" si="12">F30+M30</f>
        <v>0</v>
      </c>
      <c r="T30" s="188"/>
      <c r="U30" s="211">
        <f t="shared" ref="U30:U36" si="13">J30+P30</f>
        <v>0</v>
      </c>
      <c r="V30" s="211">
        <f>+G30*S30</f>
        <v>0</v>
      </c>
      <c r="W30" s="211"/>
      <c r="X30" s="332"/>
    </row>
    <row r="31" spans="2:24" ht="15">
      <c r="C31" s="208"/>
      <c r="D31" s="208">
        <f t="shared" si="6"/>
        <v>0</v>
      </c>
      <c r="E31" s="340">
        <v>0</v>
      </c>
      <c r="F31" s="212">
        <f t="shared" si="7"/>
        <v>0</v>
      </c>
      <c r="G31" s="254">
        <f t="shared" si="8"/>
        <v>0</v>
      </c>
      <c r="H31" s="210">
        <f t="shared" si="9"/>
        <v>0</v>
      </c>
      <c r="I31" s="212"/>
      <c r="J31" s="212">
        <f t="shared" si="10"/>
        <v>0</v>
      </c>
      <c r="K31" s="209"/>
      <c r="L31" s="211"/>
      <c r="M31" s="339">
        <f t="shared" si="11"/>
        <v>0</v>
      </c>
      <c r="N31" s="210"/>
      <c r="O31" s="223">
        <f t="shared" ref="O31:O36" si="14">+H31*$O$11</f>
        <v>0</v>
      </c>
      <c r="P31" s="210">
        <f t="shared" ref="P31:P36" si="15">M31*O31</f>
        <v>0</v>
      </c>
      <c r="Q31" s="210"/>
      <c r="R31" s="210"/>
      <c r="S31" s="210">
        <f t="shared" si="12"/>
        <v>0</v>
      </c>
      <c r="T31" s="188"/>
      <c r="U31" s="210">
        <f t="shared" si="13"/>
        <v>0</v>
      </c>
      <c r="V31" s="210">
        <f>+S31*G31</f>
        <v>0</v>
      </c>
      <c r="W31" s="211"/>
      <c r="X31" s="332"/>
    </row>
    <row r="32" spans="2:24" ht="15">
      <c r="C32" s="208"/>
      <c r="D32" s="208">
        <f t="shared" si="6"/>
        <v>0</v>
      </c>
      <c r="E32" s="340">
        <v>0</v>
      </c>
      <c r="F32" s="212">
        <f t="shared" si="7"/>
        <v>0</v>
      </c>
      <c r="G32" s="254">
        <f t="shared" si="8"/>
        <v>0</v>
      </c>
      <c r="H32" s="210">
        <f t="shared" si="9"/>
        <v>0</v>
      </c>
      <c r="I32" s="212"/>
      <c r="J32" s="212">
        <f t="shared" si="10"/>
        <v>0</v>
      </c>
      <c r="K32" s="209"/>
      <c r="L32" s="211"/>
      <c r="M32" s="339">
        <f t="shared" si="11"/>
        <v>0</v>
      </c>
      <c r="N32" s="210"/>
      <c r="O32" s="223">
        <f t="shared" si="14"/>
        <v>0</v>
      </c>
      <c r="P32" s="210">
        <f t="shared" si="15"/>
        <v>0</v>
      </c>
      <c r="Q32" s="210"/>
      <c r="R32" s="210"/>
      <c r="S32" s="210">
        <f t="shared" si="12"/>
        <v>0</v>
      </c>
      <c r="T32" s="188"/>
      <c r="U32" s="210">
        <f t="shared" si="13"/>
        <v>0</v>
      </c>
      <c r="V32" s="210">
        <f t="shared" ref="V32:V36" si="16">+S32*G32</f>
        <v>0</v>
      </c>
      <c r="W32" s="211"/>
      <c r="X32" s="332"/>
    </row>
    <row r="33" spans="2:24" ht="15">
      <c r="C33" s="213"/>
      <c r="D33" s="208">
        <f t="shared" si="6"/>
        <v>0</v>
      </c>
      <c r="E33" s="340">
        <v>0</v>
      </c>
      <c r="F33" s="212">
        <f t="shared" si="7"/>
        <v>0</v>
      </c>
      <c r="G33" s="254">
        <f t="shared" si="8"/>
        <v>0</v>
      </c>
      <c r="H33" s="210">
        <f t="shared" si="9"/>
        <v>0</v>
      </c>
      <c r="I33" s="212"/>
      <c r="J33" s="212">
        <f t="shared" si="10"/>
        <v>0</v>
      </c>
      <c r="K33" s="209"/>
      <c r="L33" s="211"/>
      <c r="M33" s="339">
        <f t="shared" si="11"/>
        <v>0</v>
      </c>
      <c r="N33" s="210"/>
      <c r="O33" s="223">
        <f t="shared" si="14"/>
        <v>0</v>
      </c>
      <c r="P33" s="210">
        <f t="shared" si="15"/>
        <v>0</v>
      </c>
      <c r="Q33" s="210"/>
      <c r="R33" s="210"/>
      <c r="S33" s="210">
        <f t="shared" si="12"/>
        <v>0</v>
      </c>
      <c r="T33" s="188"/>
      <c r="U33" s="210">
        <f t="shared" si="13"/>
        <v>0</v>
      </c>
      <c r="V33" s="210">
        <f t="shared" si="16"/>
        <v>0</v>
      </c>
      <c r="W33" s="211"/>
      <c r="X33" s="332"/>
    </row>
    <row r="34" spans="2:24" ht="15">
      <c r="C34" s="213"/>
      <c r="D34" s="208">
        <f t="shared" si="6"/>
        <v>0</v>
      </c>
      <c r="E34" s="340">
        <v>0</v>
      </c>
      <c r="F34" s="212">
        <f t="shared" si="7"/>
        <v>0</v>
      </c>
      <c r="G34" s="254">
        <f t="shared" si="8"/>
        <v>0</v>
      </c>
      <c r="H34" s="210">
        <f t="shared" si="9"/>
        <v>0</v>
      </c>
      <c r="I34" s="212"/>
      <c r="J34" s="212">
        <f t="shared" si="10"/>
        <v>0</v>
      </c>
      <c r="K34" s="209"/>
      <c r="L34" s="211"/>
      <c r="M34" s="339">
        <f t="shared" si="11"/>
        <v>0</v>
      </c>
      <c r="N34" s="210"/>
      <c r="O34" s="223">
        <f t="shared" si="14"/>
        <v>0</v>
      </c>
      <c r="P34" s="210">
        <f t="shared" si="15"/>
        <v>0</v>
      </c>
      <c r="Q34" s="210"/>
      <c r="R34" s="210"/>
      <c r="S34" s="210">
        <f t="shared" si="12"/>
        <v>0</v>
      </c>
      <c r="T34" s="188"/>
      <c r="U34" s="210">
        <f t="shared" si="13"/>
        <v>0</v>
      </c>
      <c r="V34" s="210">
        <f t="shared" si="16"/>
        <v>0</v>
      </c>
      <c r="W34" s="211"/>
      <c r="X34" s="332"/>
    </row>
    <row r="35" spans="2:24" ht="15">
      <c r="C35" s="213"/>
      <c r="D35" s="208">
        <f t="shared" si="6"/>
        <v>0</v>
      </c>
      <c r="E35" s="340">
        <v>0</v>
      </c>
      <c r="F35" s="212">
        <f t="shared" si="7"/>
        <v>0</v>
      </c>
      <c r="G35" s="254">
        <f t="shared" si="8"/>
        <v>0</v>
      </c>
      <c r="H35" s="210">
        <f t="shared" si="9"/>
        <v>0</v>
      </c>
      <c r="I35" s="212"/>
      <c r="J35" s="212">
        <f t="shared" si="10"/>
        <v>0</v>
      </c>
      <c r="K35" s="209"/>
      <c r="L35" s="211"/>
      <c r="M35" s="339">
        <f t="shared" si="11"/>
        <v>0</v>
      </c>
      <c r="N35" s="210"/>
      <c r="O35" s="223">
        <f t="shared" si="14"/>
        <v>0</v>
      </c>
      <c r="P35" s="210">
        <f t="shared" si="15"/>
        <v>0</v>
      </c>
      <c r="Q35" s="210"/>
      <c r="R35" s="210"/>
      <c r="S35" s="210">
        <f t="shared" si="12"/>
        <v>0</v>
      </c>
      <c r="T35" s="188"/>
      <c r="U35" s="210">
        <f t="shared" si="13"/>
        <v>0</v>
      </c>
      <c r="V35" s="210">
        <f t="shared" si="16"/>
        <v>0</v>
      </c>
      <c r="W35" s="211"/>
      <c r="X35" s="332"/>
    </row>
    <row r="36" spans="2:24" ht="15">
      <c r="C36" s="213"/>
      <c r="D36" s="208">
        <f t="shared" si="6"/>
        <v>0</v>
      </c>
      <c r="E36" s="340">
        <v>0</v>
      </c>
      <c r="F36" s="212">
        <f t="shared" si="7"/>
        <v>0</v>
      </c>
      <c r="G36" s="254">
        <f t="shared" si="8"/>
        <v>0</v>
      </c>
      <c r="H36" s="210">
        <f t="shared" si="9"/>
        <v>0</v>
      </c>
      <c r="I36" s="212"/>
      <c r="J36" s="214">
        <f t="shared" si="10"/>
        <v>0</v>
      </c>
      <c r="K36" s="209"/>
      <c r="L36" s="211"/>
      <c r="M36" s="339">
        <f t="shared" si="11"/>
        <v>0</v>
      </c>
      <c r="N36" s="215"/>
      <c r="O36" s="223">
        <f t="shared" si="14"/>
        <v>0</v>
      </c>
      <c r="P36" s="215">
        <f t="shared" si="15"/>
        <v>0</v>
      </c>
      <c r="Q36" s="215"/>
      <c r="R36" s="215"/>
      <c r="S36" s="215">
        <f t="shared" si="12"/>
        <v>0</v>
      </c>
      <c r="T36" s="188"/>
      <c r="U36" s="215">
        <f t="shared" si="13"/>
        <v>0</v>
      </c>
      <c r="V36" s="215">
        <f t="shared" si="16"/>
        <v>0</v>
      </c>
      <c r="W36" s="211"/>
      <c r="X36" s="332"/>
    </row>
    <row r="37" spans="2:24" ht="15.75" thickBot="1">
      <c r="C37" s="187"/>
      <c r="D37" s="187"/>
      <c r="E37" s="188"/>
      <c r="F37" s="209"/>
      <c r="G37" s="223"/>
      <c r="H37" s="209"/>
      <c r="I37" s="209"/>
      <c r="J37" s="209"/>
      <c r="K37" s="209"/>
      <c r="L37" s="211"/>
      <c r="M37" s="212"/>
      <c r="N37" s="210"/>
      <c r="O37" s="210"/>
      <c r="P37" s="210"/>
      <c r="Q37" s="210"/>
      <c r="R37" s="210"/>
      <c r="S37" s="210"/>
      <c r="T37" s="188"/>
      <c r="U37" s="188"/>
      <c r="V37" s="188"/>
      <c r="W37" s="211"/>
      <c r="X37" s="332"/>
    </row>
    <row r="38" spans="2:24" ht="15.75" thickBot="1">
      <c r="B38" s="370"/>
      <c r="C38" s="365" t="s">
        <v>81</v>
      </c>
      <c r="D38" s="361"/>
      <c r="E38" s="361"/>
      <c r="F38" s="362">
        <f>SUM(F30:F36)</f>
        <v>0</v>
      </c>
      <c r="G38" s="362"/>
      <c r="H38" s="363"/>
      <c r="I38" s="363"/>
      <c r="J38" s="364">
        <f>SUM(J30:J36)</f>
        <v>0</v>
      </c>
      <c r="K38" s="363"/>
      <c r="L38" s="363"/>
      <c r="M38" s="362">
        <f>SUM(M30:M36)</f>
        <v>0</v>
      </c>
      <c r="N38" s="362"/>
      <c r="O38" s="362"/>
      <c r="P38" s="364">
        <f>SUM(P30:P36)</f>
        <v>0</v>
      </c>
      <c r="Q38" s="362"/>
      <c r="R38" s="362"/>
      <c r="S38" s="362">
        <f>SUM(S30:S36)</f>
        <v>0</v>
      </c>
      <c r="T38" s="365"/>
      <c r="U38" s="364">
        <f>SUM(U30:U36)</f>
        <v>0</v>
      </c>
      <c r="V38" s="364">
        <f>SUM(V30:V36)</f>
        <v>0</v>
      </c>
      <c r="W38" s="255"/>
    </row>
    <row r="39" spans="2:24" ht="15">
      <c r="C39" s="216"/>
      <c r="D39" s="188"/>
      <c r="E39" s="188"/>
      <c r="F39" s="217"/>
      <c r="G39" s="217"/>
      <c r="H39" s="211"/>
      <c r="I39" s="211"/>
      <c r="J39" s="218"/>
      <c r="K39" s="211"/>
      <c r="L39" s="211"/>
      <c r="M39" s="217"/>
      <c r="N39" s="217"/>
      <c r="O39" s="217"/>
      <c r="P39" s="217"/>
      <c r="Q39" s="217"/>
      <c r="R39" s="217"/>
      <c r="S39" s="217"/>
      <c r="T39" s="211"/>
      <c r="U39" s="211"/>
      <c r="V39" s="211"/>
      <c r="W39" s="211"/>
      <c r="X39" s="332"/>
    </row>
    <row r="40" spans="2:24" ht="15">
      <c r="C40" s="188"/>
      <c r="D40" s="188"/>
      <c r="E40" s="188"/>
      <c r="F40" s="217"/>
      <c r="G40" s="217"/>
      <c r="H40" s="211"/>
      <c r="I40" s="211"/>
      <c r="J40" s="218"/>
      <c r="K40" s="211"/>
      <c r="L40" s="211"/>
      <c r="M40" s="217"/>
      <c r="N40" s="217"/>
      <c r="O40" s="217"/>
      <c r="P40" s="217"/>
      <c r="Q40" s="217"/>
      <c r="R40" s="217"/>
      <c r="S40" s="217"/>
      <c r="T40" s="211"/>
      <c r="U40" s="211"/>
      <c r="V40" s="211"/>
      <c r="W40" s="211"/>
      <c r="X40" s="332"/>
    </row>
    <row r="41" spans="2:24" ht="15">
      <c r="C41" s="216" t="s">
        <v>163</v>
      </c>
      <c r="D41" s="188"/>
      <c r="E41" s="188"/>
      <c r="F41" s="217"/>
      <c r="G41" s="217"/>
      <c r="H41" s="211"/>
      <c r="I41" s="211"/>
      <c r="J41" s="218"/>
      <c r="K41" s="211"/>
      <c r="L41" s="211"/>
      <c r="M41" s="217"/>
      <c r="N41" s="217"/>
      <c r="O41" s="217"/>
      <c r="P41" s="217"/>
      <c r="Q41" s="217"/>
      <c r="R41" s="217"/>
      <c r="S41" s="217"/>
      <c r="T41" s="211"/>
      <c r="U41" s="211"/>
      <c r="V41" s="211"/>
      <c r="W41" s="211"/>
      <c r="X41" s="332"/>
    </row>
    <row r="42" spans="2:24">
      <c r="C42" s="188" t="s">
        <v>164</v>
      </c>
      <c r="D42" s="188"/>
      <c r="E42" s="188"/>
      <c r="F42" s="210"/>
      <c r="G42" s="210"/>
      <c r="H42" s="211"/>
      <c r="I42" s="211"/>
      <c r="J42" s="211"/>
      <c r="K42" s="211"/>
      <c r="L42" s="211"/>
      <c r="M42" s="210"/>
      <c r="N42" s="210"/>
      <c r="O42" s="210"/>
      <c r="P42" s="210"/>
      <c r="Q42" s="210"/>
      <c r="R42" s="210"/>
      <c r="S42" s="210"/>
      <c r="T42" s="211"/>
      <c r="U42" s="211"/>
      <c r="V42" s="211"/>
      <c r="W42" s="211"/>
      <c r="X42" s="329"/>
    </row>
    <row r="43" spans="2:24">
      <c r="C43" s="188" t="s">
        <v>166</v>
      </c>
      <c r="D43" s="188"/>
      <c r="E43" s="188"/>
      <c r="F43" s="210"/>
      <c r="G43" s="210"/>
      <c r="H43" s="211"/>
      <c r="I43" s="211"/>
      <c r="J43" s="211"/>
      <c r="K43" s="211"/>
      <c r="L43" s="211"/>
      <c r="M43" s="210"/>
      <c r="N43" s="210"/>
      <c r="O43" s="210"/>
      <c r="P43" s="210"/>
      <c r="Q43" s="210"/>
      <c r="R43" s="210"/>
      <c r="S43" s="210"/>
      <c r="T43" s="211"/>
      <c r="U43" s="211"/>
      <c r="V43" s="211"/>
      <c r="W43" s="211"/>
      <c r="X43" s="329"/>
    </row>
    <row r="44" spans="2:24">
      <c r="C44" s="188" t="s">
        <v>165</v>
      </c>
      <c r="D44" s="188"/>
      <c r="E44" s="188"/>
      <c r="F44" s="210"/>
      <c r="G44" s="210"/>
      <c r="H44" s="211"/>
      <c r="I44" s="211"/>
      <c r="J44" s="211"/>
      <c r="K44" s="211"/>
      <c r="L44" s="211"/>
      <c r="M44" s="210"/>
      <c r="N44" s="210"/>
      <c r="O44" s="210"/>
      <c r="P44" s="210"/>
      <c r="Q44" s="210"/>
      <c r="R44" s="210"/>
      <c r="S44" s="210"/>
      <c r="T44" s="211"/>
      <c r="U44" s="211"/>
      <c r="V44" s="211"/>
      <c r="W44" s="211"/>
      <c r="X44" s="329"/>
    </row>
    <row r="45" spans="2:24">
      <c r="C45" s="327" t="s">
        <v>235</v>
      </c>
      <c r="D45" s="188"/>
      <c r="E45" s="188"/>
      <c r="F45" s="210"/>
      <c r="G45" s="210"/>
      <c r="H45" s="211"/>
      <c r="I45" s="211"/>
      <c r="J45" s="211"/>
      <c r="K45" s="211"/>
      <c r="L45" s="211"/>
      <c r="M45" s="210"/>
      <c r="N45" s="210"/>
      <c r="O45" s="210"/>
      <c r="P45" s="210"/>
      <c r="Q45" s="210"/>
      <c r="R45" s="210"/>
      <c r="S45" s="210"/>
      <c r="T45" s="211"/>
      <c r="U45" s="211"/>
      <c r="V45" s="211"/>
      <c r="W45" s="211"/>
      <c r="X45" s="329"/>
    </row>
    <row r="46" spans="2:24">
      <c r="C46" s="327" t="s">
        <v>236</v>
      </c>
      <c r="D46" s="188"/>
      <c r="E46" s="188"/>
      <c r="F46" s="210"/>
      <c r="G46" s="210"/>
      <c r="H46" s="211"/>
      <c r="I46" s="211"/>
      <c r="J46" s="211"/>
      <c r="K46" s="211"/>
      <c r="L46" s="211"/>
      <c r="M46" s="210"/>
      <c r="N46" s="210"/>
      <c r="O46" s="210"/>
      <c r="P46" s="210"/>
      <c r="Q46" s="210"/>
      <c r="R46" s="210"/>
      <c r="S46" s="210"/>
      <c r="T46" s="211"/>
      <c r="U46" s="211"/>
      <c r="V46" s="211"/>
      <c r="W46" s="211"/>
      <c r="X46" s="329"/>
    </row>
    <row r="47" spans="2:24">
      <c r="C47" s="327" t="s">
        <v>237</v>
      </c>
      <c r="D47" s="188"/>
      <c r="E47" s="188"/>
      <c r="F47" s="210"/>
      <c r="G47" s="210"/>
      <c r="H47" s="211"/>
      <c r="I47" s="211"/>
      <c r="J47" s="211"/>
      <c r="K47" s="211"/>
      <c r="L47" s="211"/>
      <c r="M47" s="210"/>
      <c r="N47" s="210"/>
      <c r="O47" s="210"/>
      <c r="P47" s="210"/>
      <c r="Q47" s="210"/>
      <c r="R47" s="210"/>
      <c r="S47" s="210"/>
      <c r="T47" s="211"/>
      <c r="U47" s="211"/>
      <c r="V47" s="211"/>
      <c r="W47" s="211"/>
      <c r="X47" s="329"/>
    </row>
    <row r="48" spans="2:24">
      <c r="F48" s="328"/>
      <c r="G48" s="328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</row>
    <row r="49" spans="8:9">
      <c r="H49" s="330"/>
      <c r="I49" s="330"/>
    </row>
    <row r="50" spans="8:9">
      <c r="H50" s="330"/>
      <c r="I50" s="330"/>
    </row>
    <row r="51" spans="8:9">
      <c r="H51" s="330"/>
      <c r="I51" s="330"/>
    </row>
    <row r="52" spans="8:9">
      <c r="H52" s="330"/>
      <c r="I52" s="330"/>
    </row>
    <row r="53" spans="8:9">
      <c r="H53" s="330"/>
      <c r="I53" s="330"/>
    </row>
    <row r="54" spans="8:9">
      <c r="H54" s="330"/>
      <c r="I54" s="330"/>
    </row>
    <row r="55" spans="8:9">
      <c r="H55" s="330"/>
      <c r="I55" s="330"/>
    </row>
    <row r="56" spans="8:9">
      <c r="H56" s="330"/>
      <c r="I56" s="330"/>
    </row>
    <row r="57" spans="8:9">
      <c r="H57" s="330"/>
      <c r="I57" s="330"/>
    </row>
  </sheetData>
  <mergeCells count="4">
    <mergeCell ref="M26:Q26"/>
    <mergeCell ref="M10:Q10"/>
    <mergeCell ref="B1:V1"/>
    <mergeCell ref="B4:V4"/>
  </mergeCells>
  <printOptions horizontalCentered="1"/>
  <pageMargins left="0.25" right="0.25" top="0.75" bottom="0.75" header="0.3" footer="0.3"/>
  <pageSetup scale="61" fitToHeight="2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showGridLines="0" zoomScaleNormal="100" zoomScaleSheetLayoutView="85" workbookViewId="0">
      <selection activeCell="W27" sqref="W27"/>
    </sheetView>
  </sheetViews>
  <sheetFormatPr defaultColWidth="9.140625" defaultRowHeight="14.25"/>
  <cols>
    <col min="1" max="2" width="1.85546875" style="327" customWidth="1"/>
    <col min="3" max="3" width="25.140625" style="127" customWidth="1"/>
    <col min="4" max="4" width="5.28515625" style="179" bestFit="1" customWidth="1"/>
    <col min="5" max="5" width="13.140625" style="147" customWidth="1"/>
    <col min="6" max="6" width="1.7109375" style="179" customWidth="1"/>
    <col min="7" max="11" width="13.7109375" style="128" hidden="1" customWidth="1"/>
    <col min="12" max="16" width="13" style="128" customWidth="1"/>
    <col min="17" max="19" width="13" style="146" customWidth="1"/>
    <col min="20" max="20" width="1.7109375" style="178" customWidth="1"/>
    <col min="21" max="21" width="12.85546875" style="146" customWidth="1"/>
    <col min="22" max="16384" width="9.140625" style="127"/>
  </cols>
  <sheetData>
    <row r="1" spans="1:22" ht="15.75">
      <c r="C1" s="488" t="s">
        <v>203</v>
      </c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</row>
    <row r="3" spans="1:22" ht="18" customHeight="1">
      <c r="C3" s="495" t="str">
        <f>+'Tab A - Revenue Costs Detail'!B3</f>
        <v>ENTER ASC NAME HERE (TAB A, ROW 3)</v>
      </c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239"/>
    </row>
    <row r="4" spans="1:22" ht="18" customHeight="1">
      <c r="B4" s="127"/>
      <c r="C4" s="19" t="s">
        <v>213</v>
      </c>
      <c r="D4" s="27"/>
      <c r="E4" s="26"/>
      <c r="F4" s="27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8"/>
      <c r="U4" s="26"/>
    </row>
    <row r="5" spans="1:22" ht="18" customHeight="1">
      <c r="B5" s="334"/>
      <c r="E5" s="20"/>
      <c r="G5" s="20"/>
      <c r="H5" s="20"/>
      <c r="O5" s="185"/>
      <c r="P5" s="184"/>
      <c r="Q5" s="128"/>
      <c r="R5" s="183"/>
      <c r="S5" s="128"/>
      <c r="T5" s="182"/>
      <c r="U5" s="128"/>
    </row>
    <row r="6" spans="1:22" s="129" customFormat="1" ht="6.95" customHeight="1">
      <c r="A6" s="342"/>
      <c r="B6" s="343"/>
      <c r="C6" s="353"/>
      <c r="D6" s="353"/>
      <c r="E6" s="353"/>
      <c r="F6" s="353"/>
      <c r="G6" s="353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4"/>
      <c r="S6" s="354"/>
      <c r="T6" s="14"/>
      <c r="U6" s="360"/>
    </row>
    <row r="7" spans="1:22" s="34" customFormat="1" ht="12.75">
      <c r="A7" s="331"/>
      <c r="C7" s="359"/>
      <c r="D7" s="11"/>
      <c r="E7" s="16" t="s">
        <v>2</v>
      </c>
      <c r="F7" s="12"/>
      <c r="G7" s="347">
        <v>1</v>
      </c>
      <c r="H7" s="348">
        <f t="shared" ref="H7:S7" si="0">G7+1</f>
        <v>2</v>
      </c>
      <c r="I7" s="348">
        <f t="shared" si="0"/>
        <v>3</v>
      </c>
      <c r="J7" s="348">
        <f t="shared" si="0"/>
        <v>4</v>
      </c>
      <c r="K7" s="348">
        <f t="shared" si="0"/>
        <v>5</v>
      </c>
      <c r="L7" s="348">
        <f t="shared" si="0"/>
        <v>6</v>
      </c>
      <c r="M7" s="348">
        <f t="shared" si="0"/>
        <v>7</v>
      </c>
      <c r="N7" s="348">
        <f t="shared" si="0"/>
        <v>8</v>
      </c>
      <c r="O7" s="348">
        <f t="shared" si="0"/>
        <v>9</v>
      </c>
      <c r="P7" s="348">
        <f t="shared" si="0"/>
        <v>10</v>
      </c>
      <c r="Q7" s="348">
        <f t="shared" si="0"/>
        <v>11</v>
      </c>
      <c r="R7" s="348">
        <f t="shared" si="0"/>
        <v>12</v>
      </c>
      <c r="S7" s="347">
        <f t="shared" si="0"/>
        <v>13</v>
      </c>
      <c r="T7" s="15"/>
      <c r="U7" s="347"/>
    </row>
    <row r="8" spans="1:22" s="39" customFormat="1" ht="16.5" customHeight="1">
      <c r="A8" s="331"/>
      <c r="B8" s="341"/>
      <c r="C8" s="35"/>
      <c r="D8" s="36"/>
      <c r="E8" s="469" t="s">
        <v>3</v>
      </c>
      <c r="F8" s="81"/>
      <c r="G8" s="349" t="s">
        <v>3</v>
      </c>
      <c r="H8" s="350" t="s">
        <v>3</v>
      </c>
      <c r="I8" s="350" t="s">
        <v>3</v>
      </c>
      <c r="J8" s="350" t="s">
        <v>3</v>
      </c>
      <c r="K8" s="350" t="s">
        <v>3</v>
      </c>
      <c r="L8" s="350" t="s">
        <v>3</v>
      </c>
      <c r="M8" s="350" t="s">
        <v>3</v>
      </c>
      <c r="N8" s="350" t="s">
        <v>3</v>
      </c>
      <c r="O8" s="350" t="s">
        <v>3</v>
      </c>
      <c r="P8" s="350" t="s">
        <v>3</v>
      </c>
      <c r="Q8" s="350" t="s">
        <v>3</v>
      </c>
      <c r="R8" s="350" t="s">
        <v>3</v>
      </c>
      <c r="S8" s="349" t="s">
        <v>3</v>
      </c>
      <c r="T8" s="15"/>
      <c r="U8" s="349" t="s">
        <v>6</v>
      </c>
    </row>
    <row r="9" spans="1:22" s="39" customFormat="1" ht="27" customHeight="1" thickBot="1">
      <c r="A9" s="333"/>
      <c r="B9" s="326"/>
      <c r="C9" s="35"/>
      <c r="D9" s="82" t="s">
        <v>24</v>
      </c>
      <c r="E9" s="40">
        <f>+'13 Week Cash Flow Forecast'!H7</f>
        <v>43917</v>
      </c>
      <c r="F9" s="38"/>
      <c r="G9" s="467">
        <f>E9+7</f>
        <v>43924</v>
      </c>
      <c r="H9" s="352">
        <f t="shared" ref="H9:S9" si="1">G9+7</f>
        <v>43931</v>
      </c>
      <c r="I9" s="352">
        <f t="shared" si="1"/>
        <v>43938</v>
      </c>
      <c r="J9" s="352">
        <f t="shared" si="1"/>
        <v>43945</v>
      </c>
      <c r="K9" s="352">
        <f t="shared" si="1"/>
        <v>43952</v>
      </c>
      <c r="L9" s="352">
        <f t="shared" si="1"/>
        <v>43959</v>
      </c>
      <c r="M9" s="352">
        <f t="shared" si="1"/>
        <v>43966</v>
      </c>
      <c r="N9" s="352">
        <f t="shared" si="1"/>
        <v>43973</v>
      </c>
      <c r="O9" s="352">
        <f t="shared" si="1"/>
        <v>43980</v>
      </c>
      <c r="P9" s="352">
        <f t="shared" si="1"/>
        <v>43987</v>
      </c>
      <c r="Q9" s="352">
        <f t="shared" si="1"/>
        <v>43994</v>
      </c>
      <c r="R9" s="352">
        <f t="shared" si="1"/>
        <v>44001</v>
      </c>
      <c r="S9" s="467">
        <f t="shared" si="1"/>
        <v>44008</v>
      </c>
      <c r="T9" s="41"/>
      <c r="U9" s="351" t="s">
        <v>5</v>
      </c>
    </row>
    <row r="10" spans="1:22" s="93" customFormat="1" ht="18" customHeight="1">
      <c r="A10" s="327"/>
      <c r="B10" s="187"/>
      <c r="C10" s="62" t="s">
        <v>138</v>
      </c>
      <c r="D10" s="50"/>
      <c r="E10" s="91"/>
      <c r="F10" s="84"/>
      <c r="G10" s="468"/>
      <c r="H10" s="468"/>
      <c r="I10" s="468"/>
      <c r="J10" s="468"/>
      <c r="K10" s="468"/>
      <c r="L10" s="468"/>
      <c r="M10" s="468"/>
      <c r="N10" s="468"/>
      <c r="O10" s="468"/>
      <c r="P10" s="468"/>
      <c r="Q10" s="468"/>
      <c r="R10" s="468"/>
      <c r="S10" s="468"/>
      <c r="T10" s="71"/>
      <c r="U10" s="92"/>
    </row>
    <row r="11" spans="1:22" s="39" customFormat="1" ht="18" customHeight="1">
      <c r="A11" s="327"/>
      <c r="B11" s="187"/>
      <c r="C11" s="49" t="s">
        <v>26</v>
      </c>
      <c r="D11" s="77" t="s">
        <v>167</v>
      </c>
      <c r="E11" s="180"/>
      <c r="F11" s="94"/>
      <c r="G11" s="259">
        <f>+'Tab A - Revenue Costs Detail'!$S$38</f>
        <v>0</v>
      </c>
      <c r="H11" s="259">
        <f>+'Tab A - Revenue Costs Detail'!$S$38</f>
        <v>0</v>
      </c>
      <c r="I11" s="259">
        <f>+'Tab A - Revenue Costs Detail'!$S$38</f>
        <v>0</v>
      </c>
      <c r="J11" s="259">
        <f>+'Tab A - Revenue Costs Detail'!$S$38</f>
        <v>0</v>
      </c>
      <c r="K11" s="259">
        <f>+'Tab A - Revenue Costs Detail'!$S$38</f>
        <v>0</v>
      </c>
      <c r="L11" s="259">
        <f>+'Tab A - Revenue Costs Detail'!$S$38</f>
        <v>0</v>
      </c>
      <c r="M11" s="259">
        <f>+'Tab A - Revenue Costs Detail'!$S$38</f>
        <v>0</v>
      </c>
      <c r="N11" s="259">
        <f>+'Tab A - Revenue Costs Detail'!$S$38</f>
        <v>0</v>
      </c>
      <c r="O11" s="259">
        <f>+'Tab A - Revenue Costs Detail'!$S$38</f>
        <v>0</v>
      </c>
      <c r="P11" s="259">
        <f>+'Tab A - Revenue Costs Detail'!$S$38</f>
        <v>0</v>
      </c>
      <c r="Q11" s="259">
        <f>+'Tab A - Revenue Costs Detail'!$S$38</f>
        <v>0</v>
      </c>
      <c r="R11" s="259">
        <f>+'Tab A - Revenue Costs Detail'!$S$38</f>
        <v>0</v>
      </c>
      <c r="S11" s="259">
        <f>+'Tab A - Revenue Costs Detail'!$S$38</f>
        <v>0</v>
      </c>
      <c r="T11" s="52"/>
      <c r="U11" s="225">
        <f>SUM(G11:T11)</f>
        <v>0</v>
      </c>
    </row>
    <row r="12" spans="1:22" s="39" customFormat="1" ht="18" customHeight="1">
      <c r="A12" s="327"/>
      <c r="B12" s="187"/>
      <c r="C12" s="49" t="s">
        <v>134</v>
      </c>
      <c r="D12" s="77" t="s">
        <v>167</v>
      </c>
      <c r="E12" s="180"/>
      <c r="F12" s="94"/>
      <c r="G12" s="259">
        <f>+'Tab A - Revenue Costs Detail'!$U$38</f>
        <v>0</v>
      </c>
      <c r="H12" s="259">
        <f>+'Tab A - Revenue Costs Detail'!$U$38</f>
        <v>0</v>
      </c>
      <c r="I12" s="259">
        <f>+'Tab A - Revenue Costs Detail'!$U$38</f>
        <v>0</v>
      </c>
      <c r="J12" s="259">
        <f>+'Tab A - Revenue Costs Detail'!$U$38</f>
        <v>0</v>
      </c>
      <c r="K12" s="259">
        <f>+'Tab A - Revenue Costs Detail'!$U$38</f>
        <v>0</v>
      </c>
      <c r="L12" s="259">
        <f>+'Tab A - Revenue Costs Detail'!$U$38</f>
        <v>0</v>
      </c>
      <c r="M12" s="259">
        <f>+'Tab A - Revenue Costs Detail'!$U$38</f>
        <v>0</v>
      </c>
      <c r="N12" s="259">
        <f>+'Tab A - Revenue Costs Detail'!$U$38</f>
        <v>0</v>
      </c>
      <c r="O12" s="259">
        <f>+'Tab A - Revenue Costs Detail'!$U$38</f>
        <v>0</v>
      </c>
      <c r="P12" s="259">
        <f>+'Tab A - Revenue Costs Detail'!$U$38</f>
        <v>0</v>
      </c>
      <c r="Q12" s="259">
        <f>+'Tab A - Revenue Costs Detail'!$U$38</f>
        <v>0</v>
      </c>
      <c r="R12" s="259">
        <f>+'Tab A - Revenue Costs Detail'!$U$38</f>
        <v>0</v>
      </c>
      <c r="S12" s="259">
        <f>+'Tab A - Revenue Costs Detail'!$U$38</f>
        <v>0</v>
      </c>
      <c r="T12" s="52"/>
      <c r="U12" s="225">
        <f>SUM(G12:T12)</f>
        <v>0</v>
      </c>
    </row>
    <row r="13" spans="1:22" s="39" customFormat="1" ht="18" customHeight="1">
      <c r="A13" s="327"/>
      <c r="B13" s="187"/>
      <c r="C13" s="49" t="s">
        <v>88</v>
      </c>
      <c r="D13" s="77"/>
      <c r="E13" s="180"/>
      <c r="F13" s="94"/>
      <c r="G13" s="344">
        <v>0</v>
      </c>
      <c r="H13" s="344">
        <v>0</v>
      </c>
      <c r="I13" s="344">
        <v>0</v>
      </c>
      <c r="J13" s="344">
        <v>0</v>
      </c>
      <c r="K13" s="344">
        <v>0</v>
      </c>
      <c r="L13" s="344"/>
      <c r="M13" s="344"/>
      <c r="N13" s="344"/>
      <c r="O13" s="344"/>
      <c r="P13" s="344"/>
      <c r="Q13" s="344"/>
      <c r="R13" s="344"/>
      <c r="S13" s="344"/>
      <c r="T13" s="52"/>
      <c r="U13" s="92"/>
    </row>
    <row r="14" spans="1:22" s="39" customFormat="1" ht="18" customHeight="1">
      <c r="A14" s="327"/>
      <c r="B14" s="187"/>
      <c r="C14" s="49" t="s">
        <v>83</v>
      </c>
      <c r="D14" s="77" t="s">
        <v>167</v>
      </c>
      <c r="E14" s="180"/>
      <c r="F14" s="94"/>
      <c r="G14" s="260">
        <f>ROUND(+'Tab A - Revenue Costs Detail'!$S$22*'Tab B - Revenue Costs Summary'!G13,0)</f>
        <v>0</v>
      </c>
      <c r="H14" s="260">
        <f>ROUND(+'Tab A - Revenue Costs Detail'!$S$22*'Tab B - Revenue Costs Summary'!H13,0)</f>
        <v>0</v>
      </c>
      <c r="I14" s="260">
        <f>ROUND(+'Tab A - Revenue Costs Detail'!$S$22*'Tab B - Revenue Costs Summary'!I13,0)</f>
        <v>0</v>
      </c>
      <c r="J14" s="260">
        <f>ROUND(+'Tab A - Revenue Costs Detail'!$S$22*'Tab B - Revenue Costs Summary'!J13,0)</f>
        <v>0</v>
      </c>
      <c r="K14" s="260">
        <f>ROUND(+'Tab A - Revenue Costs Detail'!$S$22*'Tab B - Revenue Costs Summary'!K13,0)</f>
        <v>0</v>
      </c>
      <c r="L14" s="259">
        <f>ROUND(+'Tab A - Revenue Costs Detail'!$S$22*'Tab B - Revenue Costs Summary'!L13,0)</f>
        <v>0</v>
      </c>
      <c r="M14" s="259">
        <f>ROUND(+'Tab A - Revenue Costs Detail'!$S$22*'Tab B - Revenue Costs Summary'!M13,0)</f>
        <v>0</v>
      </c>
      <c r="N14" s="259">
        <f>ROUND(+'Tab A - Revenue Costs Detail'!$S$22*'Tab B - Revenue Costs Summary'!N13,0)</f>
        <v>0</v>
      </c>
      <c r="O14" s="259">
        <f>ROUND(+'Tab A - Revenue Costs Detail'!$S$22*'Tab B - Revenue Costs Summary'!O13,0)</f>
        <v>0</v>
      </c>
      <c r="P14" s="259">
        <f>ROUND(+'Tab A - Revenue Costs Detail'!$S$22*'Tab B - Revenue Costs Summary'!P13,0)</f>
        <v>0</v>
      </c>
      <c r="Q14" s="259">
        <f>ROUND(+'Tab A - Revenue Costs Detail'!$S$22*'Tab B - Revenue Costs Summary'!Q13,0)</f>
        <v>0</v>
      </c>
      <c r="R14" s="259">
        <f>ROUND(+'Tab A - Revenue Costs Detail'!$S$22*'Tab B - Revenue Costs Summary'!R13,0)</f>
        <v>0</v>
      </c>
      <c r="S14" s="259">
        <f>ROUND(+'Tab A - Revenue Costs Detail'!$S$22*'Tab B - Revenue Costs Summary'!S13,0)</f>
        <v>0</v>
      </c>
      <c r="T14" s="52"/>
      <c r="U14" s="225">
        <f>SUM(G14:T14)</f>
        <v>0</v>
      </c>
      <c r="V14" s="240"/>
    </row>
    <row r="15" spans="1:22" s="39" customFormat="1" ht="18" customHeight="1">
      <c r="A15" s="327"/>
      <c r="B15" s="187"/>
      <c r="C15" s="49" t="s">
        <v>135</v>
      </c>
      <c r="D15" s="86" t="s">
        <v>167</v>
      </c>
      <c r="E15" s="261">
        <v>0</v>
      </c>
      <c r="F15" s="47"/>
      <c r="G15" s="261">
        <f>+'Tab A - Revenue Costs Detail'!$U$22*'Tab B - Revenue Costs Summary'!G13</f>
        <v>0</v>
      </c>
      <c r="H15" s="261">
        <f>+'Tab A - Revenue Costs Detail'!$U$22*'Tab B - Revenue Costs Summary'!H13</f>
        <v>0</v>
      </c>
      <c r="I15" s="261">
        <f>+'Tab A - Revenue Costs Detail'!$U$22*'Tab B - Revenue Costs Summary'!I13</f>
        <v>0</v>
      </c>
      <c r="J15" s="261">
        <f>+'Tab A - Revenue Costs Detail'!$U$22*'Tab B - Revenue Costs Summary'!J13</f>
        <v>0</v>
      </c>
      <c r="K15" s="261">
        <f>+'Tab A - Revenue Costs Detail'!$U$22*'Tab B - Revenue Costs Summary'!K13</f>
        <v>0</v>
      </c>
      <c r="L15" s="261">
        <f>+'Tab A - Revenue Costs Detail'!$U$22*'Tab B - Revenue Costs Summary'!L13</f>
        <v>0</v>
      </c>
      <c r="M15" s="261">
        <f>+'Tab A - Revenue Costs Detail'!$U$22*'Tab B - Revenue Costs Summary'!M13</f>
        <v>0</v>
      </c>
      <c r="N15" s="261">
        <f>+'Tab A - Revenue Costs Detail'!$U$22*'Tab B - Revenue Costs Summary'!N13</f>
        <v>0</v>
      </c>
      <c r="O15" s="261">
        <f>+'Tab A - Revenue Costs Detail'!$U$22*'Tab B - Revenue Costs Summary'!O13</f>
        <v>0</v>
      </c>
      <c r="P15" s="261">
        <f>+'Tab A - Revenue Costs Detail'!$U$22*'Tab B - Revenue Costs Summary'!P13</f>
        <v>0</v>
      </c>
      <c r="Q15" s="261">
        <f>+'Tab A - Revenue Costs Detail'!$U$22*'Tab B - Revenue Costs Summary'!Q13</f>
        <v>0</v>
      </c>
      <c r="R15" s="261">
        <f>+'Tab A - Revenue Costs Detail'!$U$22*'Tab B - Revenue Costs Summary'!R13</f>
        <v>0</v>
      </c>
      <c r="S15" s="261">
        <f>+'Tab A - Revenue Costs Detail'!$U$22*'Tab B - Revenue Costs Summary'!S13</f>
        <v>0</v>
      </c>
      <c r="T15" s="52"/>
      <c r="U15" s="225">
        <f>SUM(G15:T15)</f>
        <v>0</v>
      </c>
    </row>
    <row r="16" spans="1:22" s="97" customFormat="1" ht="6" customHeight="1">
      <c r="A16" s="327"/>
      <c r="B16" s="187"/>
      <c r="C16" s="95"/>
      <c r="D16" s="86"/>
      <c r="E16" s="181"/>
      <c r="F16" s="47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52"/>
      <c r="U16" s="96"/>
    </row>
    <row r="17" spans="1:24" s="39" customFormat="1" ht="6" customHeight="1" thickBot="1">
      <c r="A17" s="327"/>
      <c r="B17" s="187"/>
      <c r="C17" s="65"/>
      <c r="D17" s="77"/>
      <c r="E17" s="54"/>
      <c r="F17" s="47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47"/>
      <c r="U17" s="56"/>
    </row>
    <row r="18" spans="1:24" s="39" customFormat="1" ht="18" customHeight="1" thickBot="1">
      <c r="A18" s="327"/>
      <c r="B18" s="187"/>
      <c r="C18" s="98" t="s">
        <v>42</v>
      </c>
      <c r="D18" s="99"/>
      <c r="E18" s="101">
        <f>+E15+E12</f>
        <v>0</v>
      </c>
      <c r="F18" s="88"/>
      <c r="G18" s="101">
        <f t="shared" ref="G18:U18" si="2">+G15+G12</f>
        <v>0</v>
      </c>
      <c r="H18" s="101">
        <f t="shared" si="2"/>
        <v>0</v>
      </c>
      <c r="I18" s="101">
        <f t="shared" si="2"/>
        <v>0</v>
      </c>
      <c r="J18" s="101">
        <f t="shared" si="2"/>
        <v>0</v>
      </c>
      <c r="K18" s="101">
        <f t="shared" si="2"/>
        <v>0</v>
      </c>
      <c r="L18" s="101">
        <f t="shared" si="2"/>
        <v>0</v>
      </c>
      <c r="M18" s="101">
        <f t="shared" si="2"/>
        <v>0</v>
      </c>
      <c r="N18" s="101">
        <f t="shared" si="2"/>
        <v>0</v>
      </c>
      <c r="O18" s="101">
        <f t="shared" si="2"/>
        <v>0</v>
      </c>
      <c r="P18" s="101">
        <f t="shared" si="2"/>
        <v>0</v>
      </c>
      <c r="Q18" s="101">
        <f t="shared" si="2"/>
        <v>0</v>
      </c>
      <c r="R18" s="101">
        <f t="shared" si="2"/>
        <v>0</v>
      </c>
      <c r="S18" s="101">
        <f t="shared" si="2"/>
        <v>0</v>
      </c>
      <c r="T18" s="88"/>
      <c r="U18" s="101">
        <f t="shared" si="2"/>
        <v>0</v>
      </c>
      <c r="V18" s="123"/>
      <c r="W18" s="89"/>
      <c r="X18" s="1"/>
    </row>
    <row r="19" spans="1:24" s="39" customFormat="1" ht="9.75" customHeight="1" thickTop="1">
      <c r="A19" s="327"/>
      <c r="B19" s="187"/>
      <c r="C19" s="65"/>
      <c r="D19" s="50"/>
      <c r="E19" s="72"/>
      <c r="F19" s="50"/>
      <c r="G19" s="70"/>
      <c r="H19" s="70"/>
      <c r="I19" s="70"/>
      <c r="J19" s="70"/>
      <c r="K19" s="70"/>
      <c r="L19" s="70"/>
      <c r="M19" s="70"/>
      <c r="N19" s="73"/>
      <c r="O19" s="73"/>
      <c r="P19" s="70"/>
      <c r="Q19" s="70"/>
      <c r="R19" s="70"/>
      <c r="S19" s="70"/>
      <c r="T19" s="71"/>
      <c r="U19" s="70"/>
    </row>
    <row r="20" spans="1:24" ht="18" customHeight="1">
      <c r="B20" s="187"/>
      <c r="C20" s="115" t="s">
        <v>214</v>
      </c>
      <c r="D20" s="27"/>
      <c r="E20" s="26"/>
      <c r="F20" s="27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8"/>
      <c r="U20" s="26"/>
    </row>
    <row r="21" spans="1:24" ht="8.1" customHeight="1">
      <c r="B21" s="187"/>
      <c r="C21" s="115"/>
      <c r="D21" s="27"/>
      <c r="E21" s="26"/>
      <c r="F21" s="27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8"/>
      <c r="U21" s="26"/>
    </row>
    <row r="22" spans="1:24" s="129" customFormat="1" ht="6.95" customHeight="1">
      <c r="A22" s="327"/>
      <c r="B22" s="187"/>
      <c r="C22" s="353"/>
      <c r="D22" s="353"/>
      <c r="E22" s="353"/>
      <c r="F22" s="353"/>
      <c r="G22" s="353"/>
      <c r="H22" s="354"/>
      <c r="I22" s="354"/>
      <c r="J22" s="354"/>
      <c r="K22" s="354"/>
      <c r="L22" s="354"/>
      <c r="M22" s="354"/>
      <c r="N22" s="354"/>
      <c r="O22" s="354"/>
      <c r="P22" s="354"/>
      <c r="Q22" s="355"/>
      <c r="R22" s="354"/>
      <c r="S22" s="354"/>
      <c r="T22" s="14"/>
      <c r="U22" s="360"/>
    </row>
    <row r="23" spans="1:24" s="34" customFormat="1">
      <c r="A23" s="327"/>
      <c r="B23" s="187"/>
      <c r="C23" s="359"/>
      <c r="D23" s="11"/>
      <c r="E23" s="16" t="s">
        <v>2</v>
      </c>
      <c r="F23" s="12"/>
      <c r="G23" s="347">
        <v>1</v>
      </c>
      <c r="H23" s="348">
        <f t="shared" ref="H23" si="3">G23+1</f>
        <v>2</v>
      </c>
      <c r="I23" s="348">
        <f t="shared" ref="I23" si="4">H23+1</f>
        <v>3</v>
      </c>
      <c r="J23" s="348">
        <f t="shared" ref="J23" si="5">I23+1</f>
        <v>4</v>
      </c>
      <c r="K23" s="348">
        <f t="shared" ref="K23" si="6">J23+1</f>
        <v>5</v>
      </c>
      <c r="L23" s="348">
        <f t="shared" ref="L23" si="7">K23+1</f>
        <v>6</v>
      </c>
      <c r="M23" s="348">
        <f t="shared" ref="M23" si="8">L23+1</f>
        <v>7</v>
      </c>
      <c r="N23" s="348">
        <f t="shared" ref="N23" si="9">M23+1</f>
        <v>8</v>
      </c>
      <c r="O23" s="348">
        <f t="shared" ref="O23" si="10">N23+1</f>
        <v>9</v>
      </c>
      <c r="P23" s="348">
        <f t="shared" ref="P23" si="11">O23+1</f>
        <v>10</v>
      </c>
      <c r="Q23" s="348">
        <f t="shared" ref="Q23" si="12">P23+1</f>
        <v>11</v>
      </c>
      <c r="R23" s="348">
        <f t="shared" ref="R23" si="13">Q23+1</f>
        <v>12</v>
      </c>
      <c r="S23" s="347">
        <f t="shared" ref="S23" si="14">R23+1</f>
        <v>13</v>
      </c>
      <c r="T23" s="15"/>
      <c r="U23" s="347"/>
    </row>
    <row r="24" spans="1:24" s="39" customFormat="1" ht="16.5" customHeight="1">
      <c r="A24" s="327"/>
      <c r="B24" s="187"/>
      <c r="C24" s="35"/>
      <c r="D24" s="36"/>
      <c r="E24" s="469" t="s">
        <v>3</v>
      </c>
      <c r="F24" s="81"/>
      <c r="G24" s="349" t="s">
        <v>3</v>
      </c>
      <c r="H24" s="350" t="s">
        <v>3</v>
      </c>
      <c r="I24" s="350" t="s">
        <v>3</v>
      </c>
      <c r="J24" s="350" t="s">
        <v>3</v>
      </c>
      <c r="K24" s="350" t="s">
        <v>3</v>
      </c>
      <c r="L24" s="350" t="s">
        <v>3</v>
      </c>
      <c r="M24" s="350" t="s">
        <v>3</v>
      </c>
      <c r="N24" s="350" t="s">
        <v>3</v>
      </c>
      <c r="O24" s="350" t="s">
        <v>3</v>
      </c>
      <c r="P24" s="350" t="s">
        <v>3</v>
      </c>
      <c r="Q24" s="350" t="s">
        <v>3</v>
      </c>
      <c r="R24" s="350" t="s">
        <v>3</v>
      </c>
      <c r="S24" s="349" t="s">
        <v>3</v>
      </c>
      <c r="T24" s="15"/>
      <c r="U24" s="349" t="s">
        <v>6</v>
      </c>
    </row>
    <row r="25" spans="1:24" s="39" customFormat="1" ht="27" customHeight="1">
      <c r="A25" s="327"/>
      <c r="B25" s="187"/>
      <c r="C25" s="35"/>
      <c r="D25" s="82" t="s">
        <v>24</v>
      </c>
      <c r="E25" s="40">
        <f>+E9</f>
        <v>43917</v>
      </c>
      <c r="F25" s="38"/>
      <c r="G25" s="351">
        <f>E25+7</f>
        <v>43924</v>
      </c>
      <c r="H25" s="352">
        <f t="shared" ref="H25" si="15">G25+7</f>
        <v>43931</v>
      </c>
      <c r="I25" s="352">
        <f t="shared" ref="I25" si="16">H25+7</f>
        <v>43938</v>
      </c>
      <c r="J25" s="352">
        <f t="shared" ref="J25" si="17">I25+7</f>
        <v>43945</v>
      </c>
      <c r="K25" s="352">
        <f t="shared" ref="K25" si="18">J25+7</f>
        <v>43952</v>
      </c>
      <c r="L25" s="352">
        <f t="shared" ref="L25" si="19">K25+7</f>
        <v>43959</v>
      </c>
      <c r="M25" s="352">
        <f t="shared" ref="M25" si="20">L25+7</f>
        <v>43966</v>
      </c>
      <c r="N25" s="352">
        <f t="shared" ref="N25" si="21">M25+7</f>
        <v>43973</v>
      </c>
      <c r="O25" s="352">
        <f t="shared" ref="O25" si="22">N25+7</f>
        <v>43980</v>
      </c>
      <c r="P25" s="352">
        <f t="shared" ref="P25" si="23">O25+7</f>
        <v>43987</v>
      </c>
      <c r="Q25" s="352">
        <f t="shared" ref="Q25" si="24">P25+7</f>
        <v>43994</v>
      </c>
      <c r="R25" s="352">
        <f t="shared" ref="R25" si="25">Q25+7</f>
        <v>44001</v>
      </c>
      <c r="S25" s="351">
        <f t="shared" ref="S25" si="26">R25+7</f>
        <v>44008</v>
      </c>
      <c r="T25" s="41"/>
      <c r="U25" s="351" t="s">
        <v>5</v>
      </c>
    </row>
    <row r="26" spans="1:24" s="93" customFormat="1" ht="18" customHeight="1">
      <c r="A26" s="327"/>
      <c r="B26" s="187"/>
      <c r="C26" s="62" t="s">
        <v>169</v>
      </c>
      <c r="D26" s="50"/>
      <c r="E26" s="91"/>
      <c r="F26" s="84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71"/>
      <c r="U26" s="92"/>
    </row>
    <row r="27" spans="1:24" s="39" customFormat="1" ht="18" customHeight="1">
      <c r="A27" s="327"/>
      <c r="B27" s="187"/>
      <c r="C27" s="49" t="s">
        <v>137</v>
      </c>
      <c r="D27" s="77" t="s">
        <v>167</v>
      </c>
      <c r="E27" s="262"/>
      <c r="F27" s="94"/>
      <c r="G27" s="345"/>
      <c r="H27" s="345"/>
      <c r="I27" s="345"/>
      <c r="J27" s="345">
        <f t="shared" ref="J27:S27" si="27">+G12*0.8</f>
        <v>0</v>
      </c>
      <c r="K27" s="345">
        <f t="shared" si="27"/>
        <v>0</v>
      </c>
      <c r="L27" s="345">
        <f t="shared" si="27"/>
        <v>0</v>
      </c>
      <c r="M27" s="345">
        <f t="shared" si="27"/>
        <v>0</v>
      </c>
      <c r="N27" s="345">
        <f t="shared" si="27"/>
        <v>0</v>
      </c>
      <c r="O27" s="345">
        <f t="shared" si="27"/>
        <v>0</v>
      </c>
      <c r="P27" s="345">
        <f t="shared" si="27"/>
        <v>0</v>
      </c>
      <c r="Q27" s="345">
        <f t="shared" si="27"/>
        <v>0</v>
      </c>
      <c r="R27" s="345">
        <f t="shared" si="27"/>
        <v>0</v>
      </c>
      <c r="S27" s="345">
        <f t="shared" si="27"/>
        <v>0</v>
      </c>
      <c r="T27" s="52"/>
      <c r="U27" s="225">
        <f>SUM(G27:T27)</f>
        <v>0</v>
      </c>
    </row>
    <row r="28" spans="1:24" s="39" customFormat="1" ht="18" customHeight="1">
      <c r="A28" s="327"/>
      <c r="B28" s="187"/>
      <c r="C28" s="49" t="s">
        <v>136</v>
      </c>
      <c r="D28" s="86" t="s">
        <v>167</v>
      </c>
      <c r="E28" s="261">
        <v>0</v>
      </c>
      <c r="F28" s="47"/>
      <c r="G28" s="346">
        <v>0</v>
      </c>
      <c r="H28" s="346">
        <v>0</v>
      </c>
      <c r="I28" s="346">
        <v>0</v>
      </c>
      <c r="J28" s="346">
        <v>0</v>
      </c>
      <c r="K28" s="346">
        <v>0</v>
      </c>
      <c r="L28" s="346">
        <v>0</v>
      </c>
      <c r="M28" s="346">
        <v>0</v>
      </c>
      <c r="N28" s="346">
        <v>0</v>
      </c>
      <c r="O28" s="346">
        <f>+L15*0.8</f>
        <v>0</v>
      </c>
      <c r="P28" s="346">
        <f>+M15*0.8</f>
        <v>0</v>
      </c>
      <c r="Q28" s="346">
        <f>+N15*0.8</f>
        <v>0</v>
      </c>
      <c r="R28" s="346">
        <f>+O15*0.8</f>
        <v>0</v>
      </c>
      <c r="S28" s="346">
        <f>+P15*0.8</f>
        <v>0</v>
      </c>
      <c r="T28" s="52"/>
      <c r="U28" s="225">
        <f>SUM(G28:T28)</f>
        <v>0</v>
      </c>
    </row>
    <row r="29" spans="1:24" s="97" customFormat="1" ht="6" customHeight="1">
      <c r="A29" s="327"/>
      <c r="B29" s="187"/>
      <c r="C29" s="95"/>
      <c r="D29" s="86"/>
      <c r="E29" s="181"/>
      <c r="F29" s="47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52"/>
      <c r="U29" s="96"/>
    </row>
    <row r="30" spans="1:24" s="39" customFormat="1" ht="6" customHeight="1" thickBot="1">
      <c r="A30" s="327"/>
      <c r="B30" s="187"/>
      <c r="C30" s="65"/>
      <c r="D30" s="77"/>
      <c r="E30" s="54"/>
      <c r="F30" s="47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47"/>
      <c r="U30" s="56"/>
    </row>
    <row r="31" spans="1:24" s="39" customFormat="1" ht="18" customHeight="1" thickBot="1">
      <c r="A31" s="327"/>
      <c r="B31" s="187"/>
      <c r="C31" s="98" t="s">
        <v>72</v>
      </c>
      <c r="D31" s="99"/>
      <c r="E31" s="101">
        <f>+E28+E27</f>
        <v>0</v>
      </c>
      <c r="F31" s="88"/>
      <c r="G31" s="101">
        <f t="shared" ref="G31:S31" si="28">+G28+G27</f>
        <v>0</v>
      </c>
      <c r="H31" s="101">
        <f t="shared" si="28"/>
        <v>0</v>
      </c>
      <c r="I31" s="101">
        <f t="shared" si="28"/>
        <v>0</v>
      </c>
      <c r="J31" s="101">
        <f t="shared" si="28"/>
        <v>0</v>
      </c>
      <c r="K31" s="101">
        <f t="shared" si="28"/>
        <v>0</v>
      </c>
      <c r="L31" s="101">
        <f t="shared" si="28"/>
        <v>0</v>
      </c>
      <c r="M31" s="101">
        <f t="shared" si="28"/>
        <v>0</v>
      </c>
      <c r="N31" s="101">
        <f t="shared" si="28"/>
        <v>0</v>
      </c>
      <c r="O31" s="101">
        <f t="shared" si="28"/>
        <v>0</v>
      </c>
      <c r="P31" s="101">
        <f t="shared" si="28"/>
        <v>0</v>
      </c>
      <c r="Q31" s="101">
        <f t="shared" si="28"/>
        <v>0</v>
      </c>
      <c r="R31" s="101">
        <f t="shared" si="28"/>
        <v>0</v>
      </c>
      <c r="S31" s="101">
        <f t="shared" si="28"/>
        <v>0</v>
      </c>
      <c r="T31" s="88"/>
      <c r="U31" s="101">
        <f>+U28+U27</f>
        <v>0</v>
      </c>
      <c r="V31" s="123"/>
      <c r="W31" s="89"/>
      <c r="X31" s="1"/>
    </row>
    <row r="32" spans="1:24" s="39" customFormat="1" ht="9.75" customHeight="1" thickTop="1">
      <c r="A32" s="327"/>
      <c r="B32" s="187"/>
      <c r="C32" s="65"/>
      <c r="D32" s="50"/>
      <c r="E32" s="72"/>
      <c r="F32" s="50"/>
      <c r="G32" s="70"/>
      <c r="H32" s="70"/>
      <c r="I32" s="70"/>
      <c r="J32" s="70"/>
      <c r="K32" s="70"/>
      <c r="L32" s="70"/>
      <c r="M32" s="70"/>
      <c r="N32" s="73"/>
      <c r="O32" s="73"/>
      <c r="P32" s="70"/>
      <c r="Q32" s="70"/>
      <c r="R32" s="70"/>
      <c r="S32" s="70"/>
      <c r="T32" s="71"/>
      <c r="U32" s="70"/>
    </row>
    <row r="33" spans="1:24" ht="18" customHeight="1">
      <c r="B33" s="187"/>
      <c r="C33" s="115" t="s">
        <v>215</v>
      </c>
      <c r="D33" s="27"/>
      <c r="E33" s="26"/>
      <c r="F33" s="27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8"/>
      <c r="U33" s="26"/>
    </row>
    <row r="34" spans="1:24" ht="8.1" customHeight="1">
      <c r="B34" s="187"/>
      <c r="C34" s="115"/>
      <c r="D34" s="27"/>
      <c r="E34" s="26"/>
      <c r="F34" s="27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8"/>
      <c r="U34" s="26"/>
    </row>
    <row r="35" spans="1:24" s="129" customFormat="1" ht="6.95" customHeight="1">
      <c r="A35" s="327"/>
      <c r="B35" s="187"/>
      <c r="C35" s="353"/>
      <c r="D35" s="353"/>
      <c r="E35" s="353"/>
      <c r="F35" s="353"/>
      <c r="G35" s="353"/>
      <c r="H35" s="354"/>
      <c r="I35" s="354"/>
      <c r="J35" s="354"/>
      <c r="K35" s="354"/>
      <c r="L35" s="354"/>
      <c r="M35" s="354"/>
      <c r="N35" s="354"/>
      <c r="O35" s="354"/>
      <c r="P35" s="354"/>
      <c r="Q35" s="355"/>
      <c r="R35" s="354"/>
      <c r="S35" s="354"/>
      <c r="T35" s="14"/>
      <c r="U35" s="354"/>
    </row>
    <row r="36" spans="1:24" s="34" customFormat="1">
      <c r="A36" s="327"/>
      <c r="B36" s="187"/>
      <c r="C36" s="359"/>
      <c r="D36" s="11"/>
      <c r="E36" s="16" t="s">
        <v>2</v>
      </c>
      <c r="F36" s="12"/>
      <c r="G36" s="347">
        <v>1</v>
      </c>
      <c r="H36" s="348">
        <f t="shared" ref="H36" si="29">G36+1</f>
        <v>2</v>
      </c>
      <c r="I36" s="348">
        <f t="shared" ref="I36" si="30">H36+1</f>
        <v>3</v>
      </c>
      <c r="J36" s="348">
        <f t="shared" ref="J36" si="31">I36+1</f>
        <v>4</v>
      </c>
      <c r="K36" s="348">
        <f t="shared" ref="K36" si="32">J36+1</f>
        <v>5</v>
      </c>
      <c r="L36" s="348">
        <f t="shared" ref="L36" si="33">K36+1</f>
        <v>6</v>
      </c>
      <c r="M36" s="348">
        <f t="shared" ref="M36" si="34">L36+1</f>
        <v>7</v>
      </c>
      <c r="N36" s="348">
        <f t="shared" ref="N36" si="35">M36+1</f>
        <v>8</v>
      </c>
      <c r="O36" s="348">
        <f t="shared" ref="O36" si="36">N36+1</f>
        <v>9</v>
      </c>
      <c r="P36" s="348">
        <f t="shared" ref="P36" si="37">O36+1</f>
        <v>10</v>
      </c>
      <c r="Q36" s="348">
        <f t="shared" ref="Q36" si="38">P36+1</f>
        <v>11</v>
      </c>
      <c r="R36" s="348">
        <f t="shared" ref="R36" si="39">Q36+1</f>
        <v>12</v>
      </c>
      <c r="S36" s="347">
        <f t="shared" ref="S36" si="40">R36+1</f>
        <v>13</v>
      </c>
      <c r="T36" s="15"/>
      <c r="U36" s="347"/>
    </row>
    <row r="37" spans="1:24" s="39" customFormat="1" ht="16.5" customHeight="1">
      <c r="A37" s="327"/>
      <c r="B37" s="187"/>
      <c r="C37" s="35"/>
      <c r="D37" s="36"/>
      <c r="E37" s="469" t="s">
        <v>3</v>
      </c>
      <c r="F37" s="81"/>
      <c r="G37" s="349" t="s">
        <v>3</v>
      </c>
      <c r="H37" s="350" t="s">
        <v>3</v>
      </c>
      <c r="I37" s="350" t="s">
        <v>3</v>
      </c>
      <c r="J37" s="350" t="s">
        <v>3</v>
      </c>
      <c r="K37" s="350" t="s">
        <v>3</v>
      </c>
      <c r="L37" s="350" t="s">
        <v>3</v>
      </c>
      <c r="M37" s="350" t="s">
        <v>3</v>
      </c>
      <c r="N37" s="350" t="s">
        <v>3</v>
      </c>
      <c r="O37" s="350" t="s">
        <v>3</v>
      </c>
      <c r="P37" s="350" t="s">
        <v>3</v>
      </c>
      <c r="Q37" s="350" t="s">
        <v>3</v>
      </c>
      <c r="R37" s="350" t="s">
        <v>3</v>
      </c>
      <c r="S37" s="349" t="s">
        <v>3</v>
      </c>
      <c r="T37" s="15"/>
      <c r="U37" s="349" t="s">
        <v>6</v>
      </c>
    </row>
    <row r="38" spans="1:24" s="39" customFormat="1" ht="27" customHeight="1" thickBot="1">
      <c r="A38" s="327"/>
      <c r="B38" s="187"/>
      <c r="C38" s="35"/>
      <c r="D38" s="82" t="s">
        <v>24</v>
      </c>
      <c r="E38" s="40">
        <f>+E9</f>
        <v>43917</v>
      </c>
      <c r="F38" s="38"/>
      <c r="G38" s="467">
        <f>E38+7</f>
        <v>43924</v>
      </c>
      <c r="H38" s="352">
        <f t="shared" ref="H38" si="41">G38+7</f>
        <v>43931</v>
      </c>
      <c r="I38" s="352">
        <f t="shared" ref="I38" si="42">H38+7</f>
        <v>43938</v>
      </c>
      <c r="J38" s="352">
        <f t="shared" ref="J38" si="43">I38+7</f>
        <v>43945</v>
      </c>
      <c r="K38" s="352">
        <f t="shared" ref="K38" si="44">J38+7</f>
        <v>43952</v>
      </c>
      <c r="L38" s="352">
        <f t="shared" ref="L38" si="45">K38+7</f>
        <v>43959</v>
      </c>
      <c r="M38" s="352">
        <f t="shared" ref="M38" si="46">L38+7</f>
        <v>43966</v>
      </c>
      <c r="N38" s="352">
        <f t="shared" ref="N38" si="47">M38+7</f>
        <v>43973</v>
      </c>
      <c r="O38" s="352">
        <f t="shared" ref="O38" si="48">N38+7</f>
        <v>43980</v>
      </c>
      <c r="P38" s="352">
        <f t="shared" ref="P38" si="49">O38+7</f>
        <v>43987</v>
      </c>
      <c r="Q38" s="352">
        <f t="shared" ref="Q38" si="50">P38+7</f>
        <v>43994</v>
      </c>
      <c r="R38" s="352">
        <f t="shared" ref="R38" si="51">Q38+7</f>
        <v>44001</v>
      </c>
      <c r="S38" s="467">
        <f t="shared" ref="S38" si="52">R38+7</f>
        <v>44008</v>
      </c>
      <c r="T38" s="41"/>
      <c r="U38" s="351" t="s">
        <v>5</v>
      </c>
    </row>
    <row r="39" spans="1:24" s="93" customFormat="1" ht="18" customHeight="1">
      <c r="A39" s="327"/>
      <c r="B39" s="187"/>
      <c r="C39" s="62" t="s">
        <v>145</v>
      </c>
      <c r="D39" s="50"/>
      <c r="E39" s="91"/>
      <c r="F39" s="84"/>
      <c r="G39" s="468"/>
      <c r="H39" s="468"/>
      <c r="I39" s="468"/>
      <c r="J39" s="468"/>
      <c r="K39" s="468"/>
      <c r="L39" s="468"/>
      <c r="M39" s="468"/>
      <c r="N39" s="468"/>
      <c r="O39" s="468"/>
      <c r="P39" s="468"/>
      <c r="Q39" s="468"/>
      <c r="R39" s="468"/>
      <c r="S39" s="468"/>
      <c r="T39" s="71"/>
      <c r="U39" s="92"/>
    </row>
    <row r="40" spans="1:24" s="39" customFormat="1" ht="18" customHeight="1">
      <c r="A40" s="327"/>
      <c r="B40" s="187"/>
      <c r="C40" s="49" t="s">
        <v>146</v>
      </c>
      <c r="D40" s="77" t="s">
        <v>167</v>
      </c>
      <c r="E40" s="262"/>
      <c r="F40" s="263"/>
      <c r="G40" s="259">
        <f>+'Tab A - Revenue Costs Detail'!$V$38</f>
        <v>0</v>
      </c>
      <c r="H40" s="259">
        <f>+'Tab A - Revenue Costs Detail'!$V$38</f>
        <v>0</v>
      </c>
      <c r="I40" s="259">
        <f>+'Tab A - Revenue Costs Detail'!$V$38</f>
        <v>0</v>
      </c>
      <c r="J40" s="259">
        <f>+'Tab A - Revenue Costs Detail'!$V$38</f>
        <v>0</v>
      </c>
      <c r="K40" s="259">
        <f>+'Tab A - Revenue Costs Detail'!$V$38</f>
        <v>0</v>
      </c>
      <c r="L40" s="259">
        <f>+'Tab A - Revenue Costs Detail'!$V$38</f>
        <v>0</v>
      </c>
      <c r="M40" s="259">
        <f>+'Tab A - Revenue Costs Detail'!$V$38</f>
        <v>0</v>
      </c>
      <c r="N40" s="259">
        <f>+'Tab A - Revenue Costs Detail'!$V$38</f>
        <v>0</v>
      </c>
      <c r="O40" s="259">
        <f>+'Tab A - Revenue Costs Detail'!$V$38</f>
        <v>0</v>
      </c>
      <c r="P40" s="259">
        <f>+'Tab A - Revenue Costs Detail'!$V$38</f>
        <v>0</v>
      </c>
      <c r="Q40" s="259">
        <f>+'Tab A - Revenue Costs Detail'!$V$38</f>
        <v>0</v>
      </c>
      <c r="R40" s="259">
        <f>+'Tab A - Revenue Costs Detail'!$V$38</f>
        <v>0</v>
      </c>
      <c r="S40" s="259">
        <f>+'Tab A - Revenue Costs Detail'!$V$38</f>
        <v>0</v>
      </c>
      <c r="T40" s="52"/>
      <c r="U40" s="225">
        <f>SUM(G40:T40)</f>
        <v>0</v>
      </c>
    </row>
    <row r="41" spans="1:24" s="39" customFormat="1" ht="18" customHeight="1">
      <c r="A41" s="327"/>
      <c r="B41" s="187"/>
      <c r="C41" s="49" t="s">
        <v>147</v>
      </c>
      <c r="D41" s="86" t="s">
        <v>167</v>
      </c>
      <c r="E41" s="261">
        <v>0</v>
      </c>
      <c r="F41" s="176"/>
      <c r="G41" s="261">
        <f>+'Tab A - Revenue Costs Detail'!$V$22*'Tab B - Revenue Costs Summary'!G13</f>
        <v>0</v>
      </c>
      <c r="H41" s="261">
        <f>+'Tab A - Revenue Costs Detail'!$V$22*'Tab B - Revenue Costs Summary'!H13</f>
        <v>0</v>
      </c>
      <c r="I41" s="261">
        <f>+'Tab A - Revenue Costs Detail'!$V$22*'Tab B - Revenue Costs Summary'!I13</f>
        <v>0</v>
      </c>
      <c r="J41" s="261">
        <f>+'Tab A - Revenue Costs Detail'!$V$22*'Tab B - Revenue Costs Summary'!J13</f>
        <v>0</v>
      </c>
      <c r="K41" s="261">
        <f>+'Tab A - Revenue Costs Detail'!$V$22*'Tab B - Revenue Costs Summary'!K13</f>
        <v>0</v>
      </c>
      <c r="L41" s="261">
        <f>+'Tab A - Revenue Costs Detail'!$V$22*'Tab B - Revenue Costs Summary'!L13</f>
        <v>0</v>
      </c>
      <c r="M41" s="261">
        <f>+'Tab A - Revenue Costs Detail'!$V$22*'Tab B - Revenue Costs Summary'!M13</f>
        <v>0</v>
      </c>
      <c r="N41" s="261">
        <f>+'Tab A - Revenue Costs Detail'!$V$22*'Tab B - Revenue Costs Summary'!N13</f>
        <v>0</v>
      </c>
      <c r="O41" s="261">
        <f>+'Tab A - Revenue Costs Detail'!$V$22*'Tab B - Revenue Costs Summary'!O13</f>
        <v>0</v>
      </c>
      <c r="P41" s="261">
        <f>+'Tab A - Revenue Costs Detail'!$V$22*'Tab B - Revenue Costs Summary'!P13</f>
        <v>0</v>
      </c>
      <c r="Q41" s="261">
        <f>+'Tab A - Revenue Costs Detail'!$V$22*'Tab B - Revenue Costs Summary'!Q13</f>
        <v>0</v>
      </c>
      <c r="R41" s="261">
        <f>+'Tab A - Revenue Costs Detail'!$V$22*'Tab B - Revenue Costs Summary'!R13</f>
        <v>0</v>
      </c>
      <c r="S41" s="261">
        <f>+'Tab A - Revenue Costs Detail'!$V$22*'Tab B - Revenue Costs Summary'!S13</f>
        <v>0</v>
      </c>
      <c r="T41" s="52"/>
      <c r="U41" s="225">
        <f>SUM(G41:T41)</f>
        <v>0</v>
      </c>
    </row>
    <row r="42" spans="1:24" s="97" customFormat="1" ht="6" customHeight="1">
      <c r="A42" s="327"/>
      <c r="B42" s="187"/>
      <c r="C42" s="95"/>
      <c r="D42" s="86"/>
      <c r="E42" s="181"/>
      <c r="F42" s="47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52"/>
      <c r="U42" s="96"/>
    </row>
    <row r="43" spans="1:24" s="39" customFormat="1" ht="6" customHeight="1" thickBot="1">
      <c r="A43" s="327"/>
      <c r="B43" s="187"/>
      <c r="C43" s="65"/>
      <c r="D43" s="77"/>
      <c r="E43" s="54"/>
      <c r="F43" s="47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47"/>
      <c r="U43" s="56"/>
    </row>
    <row r="44" spans="1:24" s="39" customFormat="1" ht="18" customHeight="1" thickBot="1">
      <c r="A44" s="327"/>
      <c r="B44" s="187"/>
      <c r="C44" s="98" t="s">
        <v>148</v>
      </c>
      <c r="D44" s="99"/>
      <c r="E44" s="101">
        <f>+E41+E40</f>
        <v>0</v>
      </c>
      <c r="F44" s="88"/>
      <c r="G44" s="101">
        <f t="shared" ref="G44:S44" si="53">+G41+G40</f>
        <v>0</v>
      </c>
      <c r="H44" s="101">
        <f t="shared" si="53"/>
        <v>0</v>
      </c>
      <c r="I44" s="101">
        <f t="shared" si="53"/>
        <v>0</v>
      </c>
      <c r="J44" s="101">
        <f t="shared" si="53"/>
        <v>0</v>
      </c>
      <c r="K44" s="101">
        <f t="shared" si="53"/>
        <v>0</v>
      </c>
      <c r="L44" s="101">
        <f t="shared" si="53"/>
        <v>0</v>
      </c>
      <c r="M44" s="101">
        <f t="shared" si="53"/>
        <v>0</v>
      </c>
      <c r="N44" s="101">
        <f t="shared" si="53"/>
        <v>0</v>
      </c>
      <c r="O44" s="101">
        <f t="shared" si="53"/>
        <v>0</v>
      </c>
      <c r="P44" s="101">
        <f t="shared" si="53"/>
        <v>0</v>
      </c>
      <c r="Q44" s="101">
        <f t="shared" si="53"/>
        <v>0</v>
      </c>
      <c r="R44" s="101">
        <f t="shared" si="53"/>
        <v>0</v>
      </c>
      <c r="S44" s="101">
        <f t="shared" si="53"/>
        <v>0</v>
      </c>
      <c r="T44" s="88"/>
      <c r="U44" s="101">
        <f>+U41+U40</f>
        <v>0</v>
      </c>
      <c r="V44" s="123"/>
      <c r="W44" s="89"/>
      <c r="X44" s="1"/>
    </row>
    <row r="45" spans="1:24" s="39" customFormat="1" ht="15" thickTop="1">
      <c r="A45" s="327"/>
      <c r="B45" s="187"/>
      <c r="C45" s="76"/>
      <c r="D45" s="76"/>
      <c r="E45" s="76"/>
      <c r="F45" s="50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50"/>
      <c r="U45" s="73"/>
    </row>
    <row r="46" spans="1:24" s="39" customFormat="1" ht="20.25" customHeight="1">
      <c r="A46" s="327"/>
      <c r="B46" s="187"/>
      <c r="C46" s="216" t="s">
        <v>163</v>
      </c>
      <c r="D46" s="50"/>
      <c r="E46" s="75"/>
      <c r="F46" s="50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50"/>
      <c r="U46" s="73"/>
    </row>
    <row r="47" spans="1:24" s="39" customFormat="1">
      <c r="A47" s="327"/>
      <c r="B47" s="187"/>
      <c r="C47" s="356" t="s">
        <v>168</v>
      </c>
      <c r="D47" s="76"/>
      <c r="E47" s="76"/>
      <c r="F47" s="50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50"/>
      <c r="U47" s="73"/>
    </row>
    <row r="48" spans="1:24" s="39" customFormat="1">
      <c r="A48" s="327"/>
      <c r="B48" s="187"/>
      <c r="C48" s="357" t="s">
        <v>170</v>
      </c>
      <c r="D48" s="76"/>
      <c r="E48" s="76"/>
      <c r="F48" s="50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50"/>
      <c r="U48" s="73"/>
    </row>
    <row r="49" spans="1:21" s="39" customFormat="1">
      <c r="A49" s="327"/>
      <c r="B49" s="187"/>
      <c r="C49" s="357" t="s">
        <v>171</v>
      </c>
      <c r="D49" s="76"/>
      <c r="E49" s="76"/>
      <c r="F49" s="50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50"/>
      <c r="U49" s="73"/>
    </row>
    <row r="50" spans="1:21" s="39" customFormat="1">
      <c r="A50" s="327"/>
      <c r="B50" s="187"/>
      <c r="C50" s="76"/>
      <c r="D50" s="76"/>
      <c r="E50" s="76"/>
      <c r="F50" s="50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50"/>
      <c r="U50" s="73"/>
    </row>
    <row r="51" spans="1:21" s="39" customFormat="1">
      <c r="A51" s="327"/>
      <c r="B51" s="187"/>
      <c r="C51" s="74"/>
      <c r="D51" s="50"/>
      <c r="E51" s="75"/>
      <c r="F51" s="50"/>
      <c r="G51" s="73"/>
      <c r="H51" s="73"/>
      <c r="I51" s="73"/>
      <c r="J51" s="73"/>
      <c r="K51" s="73"/>
      <c r="L51" s="73"/>
      <c r="M51" s="73"/>
      <c r="N51" s="5"/>
      <c r="O51" s="5"/>
      <c r="P51" s="73"/>
      <c r="Q51" s="73"/>
      <c r="R51" s="73"/>
      <c r="S51" s="73"/>
      <c r="T51" s="50"/>
      <c r="U51" s="73"/>
    </row>
    <row r="52" spans="1:21" s="34" customFormat="1">
      <c r="A52" s="327"/>
      <c r="B52" s="187"/>
      <c r="C52" s="7"/>
      <c r="D52" s="9"/>
      <c r="E52" s="6"/>
      <c r="F52" s="9"/>
      <c r="G52" s="5"/>
      <c r="H52" s="5"/>
      <c r="I52" s="5"/>
      <c r="J52" s="5"/>
      <c r="K52" s="5"/>
      <c r="L52" s="5"/>
      <c r="M52" s="5"/>
      <c r="N52" s="78"/>
      <c r="O52" s="78"/>
      <c r="P52" s="5"/>
      <c r="Q52" s="5"/>
      <c r="R52" s="5"/>
      <c r="S52" s="5"/>
      <c r="T52" s="9"/>
      <c r="U52" s="5"/>
    </row>
  </sheetData>
  <mergeCells count="2">
    <mergeCell ref="C3:U3"/>
    <mergeCell ref="C1:U1"/>
  </mergeCells>
  <pageMargins left="0.7" right="0.7" top="0.75" bottom="0.75" header="0.3" footer="0.3"/>
  <pageSetup scale="47" fitToHeight="0" orientation="landscape" cellComments="atEn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X38"/>
  <sheetViews>
    <sheetView showGridLines="0" zoomScaleNormal="100" zoomScaleSheetLayoutView="85" workbookViewId="0">
      <selection activeCell="E15" sqref="E15"/>
    </sheetView>
  </sheetViews>
  <sheetFormatPr defaultColWidth="9.140625" defaultRowHeight="12.75"/>
  <cols>
    <col min="1" max="2" width="1.85546875" style="17" customWidth="1"/>
    <col min="3" max="3" width="19.7109375" style="17" customWidth="1"/>
    <col min="4" max="4" width="5.28515625" style="29" bestFit="1" customWidth="1"/>
    <col min="5" max="5" width="13.7109375" style="79" customWidth="1"/>
    <col min="6" max="6" width="1.7109375" style="29" customWidth="1"/>
    <col min="7" max="16" width="12" style="21" customWidth="1"/>
    <col min="17" max="19" width="12" style="18" customWidth="1"/>
    <col min="20" max="20" width="1.7109375" style="80" customWidth="1"/>
    <col min="21" max="21" width="12.42578125" style="18" customWidth="1"/>
    <col min="22" max="16384" width="9.140625" style="17"/>
  </cols>
  <sheetData>
    <row r="1" spans="3:22" ht="15.75">
      <c r="C1" s="488" t="s">
        <v>203</v>
      </c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</row>
    <row r="3" spans="3:22" s="127" customFormat="1" ht="18" customHeight="1">
      <c r="C3" s="495" t="str">
        <f>+'Tab A - Revenue Costs Detail'!B3</f>
        <v>ENTER ASC NAME HERE (TAB A, ROW 3)</v>
      </c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244"/>
    </row>
    <row r="4" spans="3:22" ht="6" customHeight="1">
      <c r="D4" s="24"/>
      <c r="E4" s="25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2"/>
      <c r="R4" s="21"/>
      <c r="S4" s="21"/>
      <c r="T4" s="23"/>
      <c r="U4" s="21"/>
    </row>
    <row r="5" spans="3:22" ht="15.95" customHeight="1">
      <c r="C5" s="19" t="s">
        <v>216</v>
      </c>
      <c r="D5" s="27"/>
      <c r="E5" s="26"/>
      <c r="F5" s="27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8"/>
      <c r="U5" s="26"/>
    </row>
    <row r="6" spans="3:22" ht="9.9499999999999993" customHeight="1">
      <c r="E6" s="20"/>
      <c r="G6" s="20"/>
      <c r="H6" s="20"/>
      <c r="O6" s="30"/>
      <c r="P6" s="31"/>
      <c r="Q6" s="21"/>
      <c r="R6" s="32"/>
      <c r="S6" s="21"/>
      <c r="T6" s="23"/>
      <c r="U6" s="21"/>
    </row>
    <row r="7" spans="3:22" s="33" customFormat="1" ht="7.5" customHeight="1">
      <c r="C7" s="353"/>
      <c r="D7" s="353"/>
      <c r="E7" s="353"/>
      <c r="F7" s="353"/>
      <c r="G7" s="353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4"/>
      <c r="S7" s="354"/>
      <c r="T7" s="14"/>
      <c r="U7" s="354"/>
    </row>
    <row r="8" spans="3:22" s="34" customFormat="1" ht="15" customHeight="1">
      <c r="C8" s="1"/>
      <c r="D8" s="10"/>
      <c r="E8" s="10"/>
      <c r="F8" s="10"/>
      <c r="G8" s="10"/>
      <c r="H8" s="5"/>
      <c r="I8" s="5"/>
      <c r="J8" s="5"/>
      <c r="K8" s="5"/>
      <c r="L8" s="5"/>
      <c r="M8" s="5"/>
      <c r="N8" s="5"/>
      <c r="O8" s="5"/>
      <c r="P8" s="5"/>
      <c r="Q8" s="2"/>
      <c r="R8" s="3"/>
      <c r="S8" s="3"/>
      <c r="T8" s="3"/>
      <c r="U8" s="3"/>
    </row>
    <row r="9" spans="3:22" s="34" customFormat="1">
      <c r="C9" s="4"/>
      <c r="D9" s="11"/>
      <c r="E9" s="16" t="s">
        <v>2</v>
      </c>
      <c r="F9" s="12"/>
      <c r="G9" s="347">
        <v>1</v>
      </c>
      <c r="H9" s="348">
        <f>G9+1</f>
        <v>2</v>
      </c>
      <c r="I9" s="348">
        <f t="shared" ref="I9:S9" si="0">H9+1</f>
        <v>3</v>
      </c>
      <c r="J9" s="348">
        <f t="shared" si="0"/>
        <v>4</v>
      </c>
      <c r="K9" s="348">
        <f t="shared" si="0"/>
        <v>5</v>
      </c>
      <c r="L9" s="348">
        <f t="shared" si="0"/>
        <v>6</v>
      </c>
      <c r="M9" s="348">
        <f t="shared" si="0"/>
        <v>7</v>
      </c>
      <c r="N9" s="348">
        <f t="shared" si="0"/>
        <v>8</v>
      </c>
      <c r="O9" s="348">
        <f t="shared" si="0"/>
        <v>9</v>
      </c>
      <c r="P9" s="348">
        <f t="shared" si="0"/>
        <v>10</v>
      </c>
      <c r="Q9" s="348">
        <f t="shared" si="0"/>
        <v>11</v>
      </c>
      <c r="R9" s="348">
        <f t="shared" si="0"/>
        <v>12</v>
      </c>
      <c r="S9" s="347">
        <f t="shared" si="0"/>
        <v>13</v>
      </c>
      <c r="T9" s="15"/>
      <c r="U9" s="347"/>
    </row>
    <row r="10" spans="3:22" s="39" customFormat="1" ht="16.5" customHeight="1">
      <c r="C10" s="35"/>
      <c r="D10" s="36"/>
      <c r="E10" s="469" t="s">
        <v>3</v>
      </c>
      <c r="F10" s="81"/>
      <c r="G10" s="349" t="s">
        <v>3</v>
      </c>
      <c r="H10" s="350" t="s">
        <v>3</v>
      </c>
      <c r="I10" s="350" t="s">
        <v>3</v>
      </c>
      <c r="J10" s="350" t="s">
        <v>3</v>
      </c>
      <c r="K10" s="350" t="s">
        <v>3</v>
      </c>
      <c r="L10" s="350" t="s">
        <v>3</v>
      </c>
      <c r="M10" s="350" t="s">
        <v>3</v>
      </c>
      <c r="N10" s="350" t="s">
        <v>3</v>
      </c>
      <c r="O10" s="350" t="s">
        <v>3</v>
      </c>
      <c r="P10" s="350" t="s">
        <v>3</v>
      </c>
      <c r="Q10" s="350" t="s">
        <v>3</v>
      </c>
      <c r="R10" s="350" t="s">
        <v>3</v>
      </c>
      <c r="S10" s="349" t="s">
        <v>3</v>
      </c>
      <c r="T10" s="15"/>
      <c r="U10" s="349" t="s">
        <v>6</v>
      </c>
    </row>
    <row r="11" spans="3:22" s="39" customFormat="1" ht="27" customHeight="1" thickBot="1">
      <c r="C11" s="35"/>
      <c r="D11" s="82" t="s">
        <v>24</v>
      </c>
      <c r="E11" s="40">
        <f>'13 Week Cash Flow Forecast'!$H$10</f>
        <v>43917</v>
      </c>
      <c r="F11" s="38"/>
      <c r="G11" s="351">
        <f>E11+7</f>
        <v>43924</v>
      </c>
      <c r="H11" s="352">
        <f>G11+7</f>
        <v>43931</v>
      </c>
      <c r="I11" s="352">
        <f t="shared" ref="I11:S11" si="1">H11+7</f>
        <v>43938</v>
      </c>
      <c r="J11" s="352">
        <f t="shared" si="1"/>
        <v>43945</v>
      </c>
      <c r="K11" s="352">
        <f t="shared" si="1"/>
        <v>43952</v>
      </c>
      <c r="L11" s="352">
        <f t="shared" si="1"/>
        <v>43959</v>
      </c>
      <c r="M11" s="352">
        <f t="shared" si="1"/>
        <v>43966</v>
      </c>
      <c r="N11" s="352">
        <f t="shared" si="1"/>
        <v>43973</v>
      </c>
      <c r="O11" s="352">
        <f t="shared" si="1"/>
        <v>43980</v>
      </c>
      <c r="P11" s="352">
        <f t="shared" si="1"/>
        <v>43987</v>
      </c>
      <c r="Q11" s="352">
        <f t="shared" si="1"/>
        <v>43994</v>
      </c>
      <c r="R11" s="352">
        <f t="shared" si="1"/>
        <v>44001</v>
      </c>
      <c r="S11" s="351">
        <f t="shared" si="1"/>
        <v>44008</v>
      </c>
      <c r="T11" s="41"/>
      <c r="U11" s="351" t="s">
        <v>5</v>
      </c>
    </row>
    <row r="12" spans="3:22" s="39" customFormat="1" ht="18" customHeight="1" thickTop="1">
      <c r="C12" s="45" t="s">
        <v>53</v>
      </c>
      <c r="D12" s="46"/>
      <c r="E12" s="366"/>
      <c r="F12" s="84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71"/>
      <c r="U12" s="85"/>
    </row>
    <row r="13" spans="3:22" s="39" customFormat="1" ht="18" customHeight="1">
      <c r="C13" s="49" t="s">
        <v>54</v>
      </c>
      <c r="D13" s="77">
        <v>1</v>
      </c>
      <c r="E13" s="157"/>
      <c r="F13" s="9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52"/>
      <c r="U13" s="156">
        <f>SUM(G13:T13)</f>
        <v>0</v>
      </c>
    </row>
    <row r="14" spans="3:22" s="97" customFormat="1" ht="6" customHeight="1">
      <c r="C14" s="95"/>
      <c r="D14" s="77"/>
      <c r="E14" s="157"/>
      <c r="F14" s="94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52"/>
      <c r="U14" s="111"/>
    </row>
    <row r="15" spans="3:22" s="39" customFormat="1" ht="18" customHeight="1">
      <c r="C15" s="151" t="s">
        <v>48</v>
      </c>
      <c r="D15" s="86">
        <v>2</v>
      </c>
      <c r="E15" s="367"/>
      <c r="F15" s="47"/>
      <c r="G15" s="51">
        <f>+E15*$G$13</f>
        <v>0</v>
      </c>
      <c r="H15" s="51">
        <f>+E15*$H$13</f>
        <v>0</v>
      </c>
      <c r="I15" s="51">
        <f>+E15*$I$13</f>
        <v>0</v>
      </c>
      <c r="J15" s="51">
        <f>+E15*$J$13</f>
        <v>0</v>
      </c>
      <c r="K15" s="51">
        <f>+E15*$K$13</f>
        <v>0</v>
      </c>
      <c r="L15" s="51"/>
      <c r="M15" s="51"/>
      <c r="N15" s="51"/>
      <c r="O15" s="51"/>
      <c r="P15" s="51"/>
      <c r="Q15" s="51"/>
      <c r="R15" s="51"/>
      <c r="S15" s="51"/>
      <c r="T15" s="52"/>
      <c r="U15" s="51">
        <f>SUM(G15:T15)</f>
        <v>0</v>
      </c>
    </row>
    <row r="16" spans="3:22" s="39" customFormat="1" ht="18" customHeight="1">
      <c r="C16" s="152" t="s">
        <v>43</v>
      </c>
      <c r="D16" s="86"/>
      <c r="E16" s="367"/>
      <c r="F16" s="47"/>
      <c r="G16" s="51">
        <f t="shared" ref="G16:G21" si="2">+E16*$G$13</f>
        <v>0</v>
      </c>
      <c r="H16" s="51">
        <f t="shared" ref="H16:H21" si="3">+E16*$H$13</f>
        <v>0</v>
      </c>
      <c r="I16" s="51">
        <f t="shared" ref="I16:I21" si="4">+E16*$I$13</f>
        <v>0</v>
      </c>
      <c r="J16" s="51">
        <f t="shared" ref="J16:J21" si="5">+E16*$J$13</f>
        <v>0</v>
      </c>
      <c r="K16" s="51">
        <f t="shared" ref="K16:K21" si="6">+E16*$K$13</f>
        <v>0</v>
      </c>
      <c r="L16" s="51"/>
      <c r="M16" s="51"/>
      <c r="N16" s="51"/>
      <c r="O16" s="51"/>
      <c r="P16" s="51"/>
      <c r="Q16" s="51"/>
      <c r="R16" s="51"/>
      <c r="S16" s="51"/>
      <c r="T16" s="52"/>
      <c r="U16" s="51"/>
    </row>
    <row r="17" spans="3:24" s="39" customFormat="1" ht="18" customHeight="1">
      <c r="C17" s="152" t="s">
        <v>47</v>
      </c>
      <c r="D17" s="86"/>
      <c r="E17" s="368"/>
      <c r="F17" s="47"/>
      <c r="G17" s="51">
        <f t="shared" si="2"/>
        <v>0</v>
      </c>
      <c r="H17" s="51">
        <f t="shared" si="3"/>
        <v>0</v>
      </c>
      <c r="I17" s="51">
        <f t="shared" si="4"/>
        <v>0</v>
      </c>
      <c r="J17" s="51">
        <f t="shared" si="5"/>
        <v>0</v>
      </c>
      <c r="K17" s="51">
        <f t="shared" si="6"/>
        <v>0</v>
      </c>
      <c r="L17" s="51"/>
      <c r="M17" s="51"/>
      <c r="N17" s="51"/>
      <c r="O17" s="51"/>
      <c r="P17" s="51"/>
      <c r="Q17" s="51"/>
      <c r="R17" s="51"/>
      <c r="S17" s="51"/>
      <c r="T17" s="52"/>
      <c r="U17" s="51"/>
    </row>
    <row r="18" spans="3:24" s="39" customFormat="1" ht="18" customHeight="1">
      <c r="C18" s="153" t="s">
        <v>46</v>
      </c>
      <c r="D18" s="86"/>
      <c r="E18" s="368"/>
      <c r="F18" s="47"/>
      <c r="G18" s="51">
        <f t="shared" si="2"/>
        <v>0</v>
      </c>
      <c r="H18" s="51">
        <f t="shared" si="3"/>
        <v>0</v>
      </c>
      <c r="I18" s="51">
        <f t="shared" si="4"/>
        <v>0</v>
      </c>
      <c r="J18" s="51">
        <f t="shared" si="5"/>
        <v>0</v>
      </c>
      <c r="K18" s="51">
        <f t="shared" si="6"/>
        <v>0</v>
      </c>
      <c r="L18" s="51"/>
      <c r="M18" s="51"/>
      <c r="N18" s="51"/>
      <c r="O18" s="51"/>
      <c r="P18" s="51"/>
      <c r="Q18" s="51"/>
      <c r="R18" s="51"/>
      <c r="S18" s="51"/>
      <c r="T18" s="52"/>
      <c r="U18" s="51">
        <f t="shared" ref="U18:U22" si="7">SUM(G18:T18)</f>
        <v>0</v>
      </c>
    </row>
    <row r="19" spans="3:24" s="39" customFormat="1" ht="18" customHeight="1">
      <c r="C19" s="153" t="s">
        <v>45</v>
      </c>
      <c r="D19" s="86"/>
      <c r="E19" s="368"/>
      <c r="F19" s="47"/>
      <c r="G19" s="51">
        <f t="shared" si="2"/>
        <v>0</v>
      </c>
      <c r="H19" s="51">
        <f t="shared" si="3"/>
        <v>0</v>
      </c>
      <c r="I19" s="51">
        <f t="shared" si="4"/>
        <v>0</v>
      </c>
      <c r="J19" s="51">
        <f t="shared" si="5"/>
        <v>0</v>
      </c>
      <c r="K19" s="51">
        <f t="shared" si="6"/>
        <v>0</v>
      </c>
      <c r="L19" s="51"/>
      <c r="M19" s="51"/>
      <c r="N19" s="51"/>
      <c r="O19" s="51"/>
      <c r="P19" s="51"/>
      <c r="Q19" s="51"/>
      <c r="R19" s="51"/>
      <c r="S19" s="51"/>
      <c r="T19" s="52"/>
      <c r="U19" s="51">
        <f t="shared" ref="U19:U21" si="8">SUM(G19:T19)</f>
        <v>0</v>
      </c>
    </row>
    <row r="20" spans="3:24" s="39" customFormat="1" ht="18" customHeight="1">
      <c r="C20" s="153" t="s">
        <v>44</v>
      </c>
      <c r="D20" s="86"/>
      <c r="E20" s="368"/>
      <c r="F20" s="47"/>
      <c r="G20" s="51">
        <f t="shared" si="2"/>
        <v>0</v>
      </c>
      <c r="H20" s="51">
        <f t="shared" si="3"/>
        <v>0</v>
      </c>
      <c r="I20" s="51">
        <f t="shared" si="4"/>
        <v>0</v>
      </c>
      <c r="J20" s="51">
        <f t="shared" si="5"/>
        <v>0</v>
      </c>
      <c r="K20" s="51">
        <f t="shared" si="6"/>
        <v>0</v>
      </c>
      <c r="L20" s="51"/>
      <c r="M20" s="51"/>
      <c r="N20" s="51"/>
      <c r="O20" s="51"/>
      <c r="P20" s="51"/>
      <c r="Q20" s="51"/>
      <c r="R20" s="51"/>
      <c r="S20" s="51"/>
      <c r="T20" s="52"/>
      <c r="U20" s="51">
        <f t="shared" si="8"/>
        <v>0</v>
      </c>
    </row>
    <row r="21" spans="3:24" s="39" customFormat="1" ht="18" customHeight="1">
      <c r="C21" s="154" t="s">
        <v>55</v>
      </c>
      <c r="D21" s="86"/>
      <c r="E21" s="368"/>
      <c r="F21" s="47"/>
      <c r="G21" s="51">
        <f t="shared" si="2"/>
        <v>0</v>
      </c>
      <c r="H21" s="51">
        <f t="shared" si="3"/>
        <v>0</v>
      </c>
      <c r="I21" s="51">
        <f t="shared" si="4"/>
        <v>0</v>
      </c>
      <c r="J21" s="51">
        <f t="shared" si="5"/>
        <v>0</v>
      </c>
      <c r="K21" s="51">
        <f t="shared" si="6"/>
        <v>0</v>
      </c>
      <c r="L21" s="51"/>
      <c r="M21" s="51"/>
      <c r="N21" s="51"/>
      <c r="O21" s="51"/>
      <c r="P21" s="51"/>
      <c r="Q21" s="51"/>
      <c r="R21" s="51"/>
      <c r="S21" s="51"/>
      <c r="T21" s="52"/>
      <c r="U21" s="51">
        <f t="shared" si="8"/>
        <v>0</v>
      </c>
    </row>
    <row r="22" spans="3:24" s="39" customFormat="1" ht="18" customHeight="1" thickBot="1">
      <c r="C22" s="154" t="s">
        <v>7</v>
      </c>
      <c r="D22" s="86"/>
      <c r="E22" s="113"/>
      <c r="F22" s="114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96"/>
      <c r="U22" s="113">
        <f t="shared" si="7"/>
        <v>0</v>
      </c>
    </row>
    <row r="23" spans="3:24" s="39" customFormat="1" ht="18" customHeight="1" thickBot="1">
      <c r="C23" s="98" t="s">
        <v>219</v>
      </c>
      <c r="D23" s="99"/>
      <c r="E23" s="148">
        <f>SUM(E15:E22)</f>
        <v>0</v>
      </c>
      <c r="F23" s="100"/>
      <c r="G23" s="148">
        <f t="shared" ref="G23:S23" si="9">SUM(G15:G22)</f>
        <v>0</v>
      </c>
      <c r="H23" s="148">
        <f t="shared" si="9"/>
        <v>0</v>
      </c>
      <c r="I23" s="148">
        <f t="shared" si="9"/>
        <v>0</v>
      </c>
      <c r="J23" s="148">
        <f t="shared" si="9"/>
        <v>0</v>
      </c>
      <c r="K23" s="148">
        <f t="shared" si="9"/>
        <v>0</v>
      </c>
      <c r="L23" s="148">
        <f t="shared" si="9"/>
        <v>0</v>
      </c>
      <c r="M23" s="148">
        <f t="shared" si="9"/>
        <v>0</v>
      </c>
      <c r="N23" s="148">
        <f t="shared" si="9"/>
        <v>0</v>
      </c>
      <c r="O23" s="148">
        <f t="shared" si="9"/>
        <v>0</v>
      </c>
      <c r="P23" s="148">
        <f t="shared" si="9"/>
        <v>0</v>
      </c>
      <c r="Q23" s="148">
        <f t="shared" si="9"/>
        <v>0</v>
      </c>
      <c r="R23" s="148">
        <f t="shared" si="9"/>
        <v>0</v>
      </c>
      <c r="S23" s="148">
        <f t="shared" si="9"/>
        <v>0</v>
      </c>
      <c r="T23" s="43"/>
      <c r="U23" s="148">
        <f>SUM(U15:U22)</f>
        <v>0</v>
      </c>
      <c r="V23" s="58"/>
      <c r="W23" s="89"/>
      <c r="X23" s="1"/>
    </row>
    <row r="24" spans="3:24" s="39" customFormat="1" ht="16.5" customHeight="1" thickTop="1">
      <c r="C24" s="59"/>
      <c r="D24" s="60"/>
      <c r="E24" s="69"/>
      <c r="F24" s="50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71"/>
      <c r="U24" s="69"/>
    </row>
    <row r="25" spans="3:24" s="39" customFormat="1" ht="20.25" customHeight="1">
      <c r="C25" s="216" t="s">
        <v>163</v>
      </c>
      <c r="D25" s="50"/>
      <c r="E25" s="75"/>
      <c r="F25" s="50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50"/>
      <c r="U25" s="73"/>
    </row>
    <row r="26" spans="3:24" s="39" customFormat="1" ht="14.25">
      <c r="C26" s="356" t="s">
        <v>172</v>
      </c>
      <c r="D26" s="76"/>
      <c r="E26" s="76"/>
      <c r="F26" s="50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50"/>
      <c r="U26" s="73"/>
    </row>
    <row r="27" spans="3:24" s="39" customFormat="1" ht="14.25">
      <c r="C27" s="357" t="s">
        <v>173</v>
      </c>
      <c r="D27" s="125"/>
      <c r="E27" s="125"/>
      <c r="F27" s="124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4"/>
      <c r="U27" s="126"/>
    </row>
    <row r="28" spans="3:24" s="39" customFormat="1" ht="14.25">
      <c r="C28" s="357" t="s">
        <v>174</v>
      </c>
      <c r="D28" s="125"/>
      <c r="E28" s="125"/>
      <c r="F28" s="124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4"/>
      <c r="U28" s="126"/>
    </row>
    <row r="29" spans="3:24" s="39" customFormat="1">
      <c r="C29" s="125"/>
      <c r="D29" s="125"/>
      <c r="E29" s="125"/>
      <c r="F29" s="124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4"/>
      <c r="U29" s="126"/>
    </row>
    <row r="30" spans="3:24" s="39" customFormat="1">
      <c r="C30" s="76"/>
      <c r="D30" s="76"/>
      <c r="E30" s="76"/>
      <c r="F30" s="50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50"/>
      <c r="U30" s="73"/>
    </row>
    <row r="31" spans="3:24" s="39" customFormat="1">
      <c r="C31" s="76"/>
      <c r="D31" s="76"/>
      <c r="E31" s="76"/>
      <c r="F31" s="50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50"/>
      <c r="U31" s="73"/>
    </row>
    <row r="32" spans="3:24" s="39" customFormat="1">
      <c r="C32" s="76"/>
      <c r="D32" s="76"/>
      <c r="E32" s="76"/>
      <c r="F32" s="50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50"/>
      <c r="U32" s="73"/>
    </row>
    <row r="33" spans="3:21" s="39" customFormat="1">
      <c r="C33" s="74"/>
      <c r="D33" s="50"/>
      <c r="E33" s="75"/>
      <c r="F33" s="50"/>
      <c r="G33" s="73"/>
      <c r="H33" s="73"/>
      <c r="I33" s="73"/>
      <c r="J33" s="73"/>
      <c r="K33" s="73"/>
      <c r="L33" s="73"/>
      <c r="M33" s="73"/>
      <c r="N33" s="5"/>
      <c r="O33" s="5"/>
      <c r="P33" s="73"/>
      <c r="Q33" s="73"/>
      <c r="R33" s="73"/>
      <c r="S33" s="73"/>
      <c r="T33" s="50"/>
      <c r="U33" s="73"/>
    </row>
    <row r="34" spans="3:21" s="34" customFormat="1">
      <c r="C34" s="7"/>
      <c r="D34" s="9"/>
      <c r="E34" s="6"/>
      <c r="F34" s="9"/>
      <c r="G34" s="5"/>
      <c r="H34" s="5"/>
      <c r="I34" s="5"/>
      <c r="J34" s="5"/>
      <c r="K34" s="5"/>
      <c r="L34" s="5"/>
      <c r="M34" s="5"/>
      <c r="N34" s="78"/>
      <c r="O34" s="78"/>
      <c r="P34" s="5"/>
      <c r="Q34" s="5"/>
      <c r="R34" s="5"/>
      <c r="S34" s="5"/>
      <c r="T34" s="9"/>
      <c r="U34" s="5"/>
    </row>
    <row r="36" spans="3:21" s="93" customFormat="1" ht="18" customHeight="1">
      <c r="C36" s="103"/>
      <c r="D36" s="104"/>
      <c r="E36" s="105"/>
      <c r="F36" s="106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7"/>
      <c r="U36" s="105"/>
    </row>
    <row r="38" spans="3:21">
      <c r="E38" s="155"/>
    </row>
  </sheetData>
  <mergeCells count="2">
    <mergeCell ref="C3:U3"/>
    <mergeCell ref="C1:U1"/>
  </mergeCells>
  <pageMargins left="0.7" right="0.7" top="0.75" bottom="0.75" header="0.3" footer="0.3"/>
  <pageSetup scale="47" fitToHeight="0" orientation="landscape" cellComments="atEn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1:X37"/>
  <sheetViews>
    <sheetView showGridLines="0" zoomScaleNormal="100" zoomScaleSheetLayoutView="85" workbookViewId="0">
      <selection activeCell="C12" sqref="C12:C24"/>
    </sheetView>
  </sheetViews>
  <sheetFormatPr defaultColWidth="9.140625" defaultRowHeight="12.75"/>
  <cols>
    <col min="1" max="2" width="1.85546875" style="17" customWidth="1"/>
    <col min="3" max="3" width="25" style="17" customWidth="1"/>
    <col min="4" max="4" width="6.28515625" style="29" bestFit="1" customWidth="1"/>
    <col min="5" max="5" width="11.7109375" style="79" customWidth="1"/>
    <col min="6" max="6" width="1.7109375" style="29" customWidth="1"/>
    <col min="7" max="16" width="12" style="21" customWidth="1"/>
    <col min="17" max="19" width="12" style="18" customWidth="1"/>
    <col min="20" max="20" width="1.7109375" style="80" customWidth="1"/>
    <col min="21" max="21" width="13.28515625" style="18" customWidth="1"/>
    <col min="22" max="16384" width="9.140625" style="17"/>
  </cols>
  <sheetData>
    <row r="1" spans="3:22" ht="15.75">
      <c r="C1" s="488" t="s">
        <v>203</v>
      </c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</row>
    <row r="3" spans="3:22" s="127" customFormat="1" ht="18" customHeight="1">
      <c r="C3" s="495" t="str">
        <f>+'Tab A - Revenue Costs Detail'!B3</f>
        <v>ENTER ASC NAME HERE (TAB A, ROW 3)</v>
      </c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244"/>
    </row>
    <row r="4" spans="3:22" ht="18" customHeight="1">
      <c r="C4" s="19" t="s">
        <v>218</v>
      </c>
      <c r="D4" s="27"/>
      <c r="E4" s="26"/>
      <c r="F4" s="27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8"/>
      <c r="U4" s="26"/>
    </row>
    <row r="5" spans="3:22" ht="6.95" customHeight="1">
      <c r="E5" s="20"/>
      <c r="G5" s="20"/>
      <c r="H5" s="20"/>
      <c r="O5" s="30"/>
      <c r="P5" s="31"/>
      <c r="Q5" s="21"/>
      <c r="R5" s="32"/>
      <c r="S5" s="21"/>
      <c r="T5" s="23"/>
      <c r="U5" s="21"/>
    </row>
    <row r="6" spans="3:22" s="33" customFormat="1" ht="7.5" customHeight="1">
      <c r="C6" s="353"/>
      <c r="D6" s="353"/>
      <c r="E6" s="353"/>
      <c r="F6" s="353"/>
      <c r="G6" s="353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4"/>
      <c r="S6" s="354"/>
      <c r="T6" s="14"/>
      <c r="U6" s="354"/>
    </row>
    <row r="7" spans="3:22" s="34" customFormat="1" ht="18.95" customHeight="1">
      <c r="C7" s="1"/>
      <c r="D7" s="10"/>
      <c r="E7" s="10"/>
      <c r="F7" s="10"/>
      <c r="G7" s="10"/>
      <c r="H7" s="5"/>
      <c r="I7" s="5"/>
      <c r="J7" s="5"/>
      <c r="K7" s="5"/>
      <c r="L7" s="5"/>
      <c r="M7" s="5"/>
      <c r="N7" s="5"/>
      <c r="O7" s="5"/>
      <c r="P7" s="5"/>
      <c r="Q7" s="2"/>
      <c r="R7" s="3"/>
      <c r="S7" s="3"/>
      <c r="T7" s="3"/>
      <c r="U7" s="3"/>
    </row>
    <row r="8" spans="3:22" s="34" customFormat="1">
      <c r="C8" s="4"/>
      <c r="D8" s="11"/>
      <c r="E8" s="16" t="s">
        <v>2</v>
      </c>
      <c r="F8" s="12"/>
      <c r="G8" s="347">
        <v>1</v>
      </c>
      <c r="H8" s="348">
        <f>G8+1</f>
        <v>2</v>
      </c>
      <c r="I8" s="348">
        <f t="shared" ref="I8:S8" si="0">H8+1</f>
        <v>3</v>
      </c>
      <c r="J8" s="348">
        <f t="shared" si="0"/>
        <v>4</v>
      </c>
      <c r="K8" s="348">
        <f t="shared" si="0"/>
        <v>5</v>
      </c>
      <c r="L8" s="348">
        <f t="shared" si="0"/>
        <v>6</v>
      </c>
      <c r="M8" s="348">
        <f t="shared" si="0"/>
        <v>7</v>
      </c>
      <c r="N8" s="348">
        <f t="shared" si="0"/>
        <v>8</v>
      </c>
      <c r="O8" s="348">
        <f t="shared" si="0"/>
        <v>9</v>
      </c>
      <c r="P8" s="348">
        <f t="shared" si="0"/>
        <v>10</v>
      </c>
      <c r="Q8" s="348">
        <f t="shared" si="0"/>
        <v>11</v>
      </c>
      <c r="R8" s="348">
        <f t="shared" si="0"/>
        <v>12</v>
      </c>
      <c r="S8" s="347">
        <f t="shared" si="0"/>
        <v>13</v>
      </c>
      <c r="T8" s="15"/>
      <c r="U8" s="347"/>
    </row>
    <row r="9" spans="3:22" s="39" customFormat="1" ht="16.5" customHeight="1">
      <c r="C9" s="35"/>
      <c r="D9" s="36"/>
      <c r="E9" s="37" t="s">
        <v>3</v>
      </c>
      <c r="F9" s="81"/>
      <c r="G9" s="349" t="s">
        <v>3</v>
      </c>
      <c r="H9" s="350" t="s">
        <v>3</v>
      </c>
      <c r="I9" s="350" t="s">
        <v>3</v>
      </c>
      <c r="J9" s="350" t="s">
        <v>3</v>
      </c>
      <c r="K9" s="350" t="s">
        <v>3</v>
      </c>
      <c r="L9" s="350" t="s">
        <v>3</v>
      </c>
      <c r="M9" s="350" t="s">
        <v>3</v>
      </c>
      <c r="N9" s="350" t="s">
        <v>3</v>
      </c>
      <c r="O9" s="350" t="s">
        <v>3</v>
      </c>
      <c r="P9" s="350" t="s">
        <v>3</v>
      </c>
      <c r="Q9" s="350" t="s">
        <v>3</v>
      </c>
      <c r="R9" s="350" t="s">
        <v>3</v>
      </c>
      <c r="S9" s="349" t="s">
        <v>3</v>
      </c>
      <c r="T9" s="15"/>
      <c r="U9" s="349" t="s">
        <v>6</v>
      </c>
    </row>
    <row r="10" spans="3:22" s="39" customFormat="1" ht="27" customHeight="1" thickBot="1">
      <c r="C10" s="35"/>
      <c r="D10" s="82" t="s">
        <v>24</v>
      </c>
      <c r="E10" s="40">
        <f>'13 Week Cash Flow Forecast'!$H$10</f>
        <v>43917</v>
      </c>
      <c r="F10" s="38"/>
      <c r="G10" s="351">
        <f>E10+7</f>
        <v>43924</v>
      </c>
      <c r="H10" s="352">
        <f>G10+7</f>
        <v>43931</v>
      </c>
      <c r="I10" s="352">
        <f t="shared" ref="I10:S10" si="1">H10+7</f>
        <v>43938</v>
      </c>
      <c r="J10" s="352">
        <f t="shared" si="1"/>
        <v>43945</v>
      </c>
      <c r="K10" s="352">
        <f t="shared" si="1"/>
        <v>43952</v>
      </c>
      <c r="L10" s="352">
        <f t="shared" si="1"/>
        <v>43959</v>
      </c>
      <c r="M10" s="352">
        <f t="shared" si="1"/>
        <v>43966</v>
      </c>
      <c r="N10" s="352">
        <f t="shared" si="1"/>
        <v>43973</v>
      </c>
      <c r="O10" s="352">
        <f t="shared" si="1"/>
        <v>43980</v>
      </c>
      <c r="P10" s="352">
        <f t="shared" si="1"/>
        <v>43987</v>
      </c>
      <c r="Q10" s="352">
        <f t="shared" si="1"/>
        <v>43994</v>
      </c>
      <c r="R10" s="352">
        <f t="shared" si="1"/>
        <v>44001</v>
      </c>
      <c r="S10" s="351">
        <f t="shared" si="1"/>
        <v>44008</v>
      </c>
      <c r="T10" s="41"/>
      <c r="U10" s="351" t="s">
        <v>5</v>
      </c>
    </row>
    <row r="11" spans="3:22" s="39" customFormat="1" ht="18" customHeight="1" thickTop="1">
      <c r="C11" s="45" t="s">
        <v>217</v>
      </c>
      <c r="D11" s="46"/>
      <c r="E11" s="83"/>
      <c r="F11" s="84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71"/>
      <c r="U11" s="85"/>
    </row>
    <row r="12" spans="3:22" s="39" customFormat="1" ht="18" customHeight="1">
      <c r="C12" s="369"/>
      <c r="D12" s="86"/>
      <c r="E12" s="368">
        <v>0</v>
      </c>
      <c r="F12" s="47"/>
      <c r="G12" s="368">
        <v>0</v>
      </c>
      <c r="H12" s="368">
        <v>0</v>
      </c>
      <c r="I12" s="368">
        <v>0</v>
      </c>
      <c r="J12" s="368">
        <v>0</v>
      </c>
      <c r="K12" s="368">
        <v>0</v>
      </c>
      <c r="L12" s="368">
        <v>0</v>
      </c>
      <c r="M12" s="368">
        <v>0</v>
      </c>
      <c r="N12" s="368">
        <v>0</v>
      </c>
      <c r="O12" s="368">
        <v>0</v>
      </c>
      <c r="P12" s="368">
        <v>0</v>
      </c>
      <c r="Q12" s="368">
        <v>0</v>
      </c>
      <c r="R12" s="368">
        <v>0</v>
      </c>
      <c r="S12" s="368">
        <v>0</v>
      </c>
      <c r="T12" s="52"/>
      <c r="U12" s="51">
        <f>SUM(G12:T12)</f>
        <v>0</v>
      </c>
    </row>
    <row r="13" spans="3:22" s="39" customFormat="1" ht="18" customHeight="1">
      <c r="C13" s="369"/>
      <c r="D13" s="86"/>
      <c r="E13" s="368">
        <v>0</v>
      </c>
      <c r="F13" s="47"/>
      <c r="G13" s="368">
        <v>0</v>
      </c>
      <c r="H13" s="368">
        <v>0</v>
      </c>
      <c r="I13" s="368">
        <v>0</v>
      </c>
      <c r="J13" s="368">
        <v>0</v>
      </c>
      <c r="K13" s="368">
        <v>0</v>
      </c>
      <c r="L13" s="368">
        <v>0</v>
      </c>
      <c r="M13" s="368">
        <v>0</v>
      </c>
      <c r="N13" s="368">
        <v>0</v>
      </c>
      <c r="O13" s="368">
        <v>0</v>
      </c>
      <c r="P13" s="368">
        <v>0</v>
      </c>
      <c r="Q13" s="368">
        <v>0</v>
      </c>
      <c r="R13" s="368">
        <v>0</v>
      </c>
      <c r="S13" s="368">
        <v>0</v>
      </c>
      <c r="T13" s="52"/>
      <c r="U13" s="51">
        <f t="shared" ref="U13:U17" si="2">SUM(G13:T13)</f>
        <v>0</v>
      </c>
    </row>
    <row r="14" spans="3:22" s="39" customFormat="1" ht="18" customHeight="1">
      <c r="C14" s="369"/>
      <c r="D14" s="86"/>
      <c r="E14" s="368">
        <v>0</v>
      </c>
      <c r="F14" s="47"/>
      <c r="G14" s="368">
        <v>0</v>
      </c>
      <c r="H14" s="368">
        <v>0</v>
      </c>
      <c r="I14" s="368">
        <v>0</v>
      </c>
      <c r="J14" s="368">
        <v>0</v>
      </c>
      <c r="K14" s="368">
        <v>0</v>
      </c>
      <c r="L14" s="368">
        <v>0</v>
      </c>
      <c r="M14" s="368">
        <v>0</v>
      </c>
      <c r="N14" s="368">
        <v>0</v>
      </c>
      <c r="O14" s="368">
        <v>0</v>
      </c>
      <c r="P14" s="368">
        <v>0</v>
      </c>
      <c r="Q14" s="368">
        <v>0</v>
      </c>
      <c r="R14" s="368">
        <v>0</v>
      </c>
      <c r="S14" s="368">
        <v>0</v>
      </c>
      <c r="T14" s="52"/>
      <c r="U14" s="51">
        <f t="shared" si="2"/>
        <v>0</v>
      </c>
    </row>
    <row r="15" spans="3:22" s="39" customFormat="1" ht="18" customHeight="1">
      <c r="C15" s="369"/>
      <c r="D15" s="86"/>
      <c r="E15" s="368">
        <v>0</v>
      </c>
      <c r="F15" s="47"/>
      <c r="G15" s="368">
        <v>0</v>
      </c>
      <c r="H15" s="368">
        <v>0</v>
      </c>
      <c r="I15" s="368">
        <v>0</v>
      </c>
      <c r="J15" s="368">
        <v>0</v>
      </c>
      <c r="K15" s="368">
        <v>0</v>
      </c>
      <c r="L15" s="368">
        <v>0</v>
      </c>
      <c r="M15" s="368">
        <v>0</v>
      </c>
      <c r="N15" s="368">
        <v>0</v>
      </c>
      <c r="O15" s="368">
        <v>0</v>
      </c>
      <c r="P15" s="368">
        <v>0</v>
      </c>
      <c r="Q15" s="368">
        <v>0</v>
      </c>
      <c r="R15" s="368">
        <v>0</v>
      </c>
      <c r="S15" s="368">
        <v>0</v>
      </c>
      <c r="T15" s="52"/>
      <c r="U15" s="51">
        <f t="shared" ref="U15:U16" si="3">SUM(G15:T15)</f>
        <v>0</v>
      </c>
    </row>
    <row r="16" spans="3:22" s="39" customFormat="1" ht="18" customHeight="1">
      <c r="C16" s="369"/>
      <c r="D16" s="86"/>
      <c r="E16" s="368">
        <v>0</v>
      </c>
      <c r="F16" s="47"/>
      <c r="G16" s="368">
        <v>0</v>
      </c>
      <c r="H16" s="368">
        <v>0</v>
      </c>
      <c r="I16" s="368">
        <v>0</v>
      </c>
      <c r="J16" s="368">
        <v>0</v>
      </c>
      <c r="K16" s="368">
        <v>0</v>
      </c>
      <c r="L16" s="368">
        <v>0</v>
      </c>
      <c r="M16" s="368">
        <v>0</v>
      </c>
      <c r="N16" s="368">
        <v>0</v>
      </c>
      <c r="O16" s="368">
        <v>0</v>
      </c>
      <c r="P16" s="368">
        <v>0</v>
      </c>
      <c r="Q16" s="368">
        <v>0</v>
      </c>
      <c r="R16" s="368">
        <v>0</v>
      </c>
      <c r="S16" s="368">
        <v>0</v>
      </c>
      <c r="T16" s="52"/>
      <c r="U16" s="51">
        <f t="shared" si="3"/>
        <v>0</v>
      </c>
    </row>
    <row r="17" spans="3:24" s="39" customFormat="1" ht="18" customHeight="1">
      <c r="C17" s="369"/>
      <c r="D17" s="86"/>
      <c r="E17" s="368">
        <v>0</v>
      </c>
      <c r="F17" s="47"/>
      <c r="G17" s="368">
        <v>0</v>
      </c>
      <c r="H17" s="368">
        <v>0</v>
      </c>
      <c r="I17" s="368">
        <v>0</v>
      </c>
      <c r="J17" s="368">
        <v>0</v>
      </c>
      <c r="K17" s="368">
        <v>0</v>
      </c>
      <c r="L17" s="368">
        <v>0</v>
      </c>
      <c r="M17" s="368">
        <v>0</v>
      </c>
      <c r="N17" s="368">
        <v>0</v>
      </c>
      <c r="O17" s="368">
        <v>0</v>
      </c>
      <c r="P17" s="368">
        <v>0</v>
      </c>
      <c r="Q17" s="368">
        <v>0</v>
      </c>
      <c r="R17" s="368">
        <v>0</v>
      </c>
      <c r="S17" s="368">
        <v>0</v>
      </c>
      <c r="T17" s="52"/>
      <c r="U17" s="51">
        <f t="shared" si="2"/>
        <v>0</v>
      </c>
    </row>
    <row r="18" spans="3:24" s="39" customFormat="1" ht="18" customHeight="1">
      <c r="C18" s="369"/>
      <c r="D18" s="86"/>
      <c r="E18" s="368">
        <v>0</v>
      </c>
      <c r="F18" s="47"/>
      <c r="G18" s="368">
        <v>0</v>
      </c>
      <c r="H18" s="368">
        <v>0</v>
      </c>
      <c r="I18" s="368">
        <v>0</v>
      </c>
      <c r="J18" s="368">
        <v>0</v>
      </c>
      <c r="K18" s="368">
        <v>0</v>
      </c>
      <c r="L18" s="368">
        <v>0</v>
      </c>
      <c r="M18" s="368">
        <v>0</v>
      </c>
      <c r="N18" s="368">
        <v>0</v>
      </c>
      <c r="O18" s="368">
        <v>0</v>
      </c>
      <c r="P18" s="368">
        <v>0</v>
      </c>
      <c r="Q18" s="368">
        <v>0</v>
      </c>
      <c r="R18" s="368">
        <v>0</v>
      </c>
      <c r="S18" s="368">
        <v>0</v>
      </c>
      <c r="T18" s="52"/>
      <c r="U18" s="51">
        <f t="shared" ref="U18:U22" si="4">SUM(G18:T18)</f>
        <v>0</v>
      </c>
    </row>
    <row r="19" spans="3:24" s="39" customFormat="1" ht="18" customHeight="1">
      <c r="C19" s="369"/>
      <c r="D19" s="86"/>
      <c r="E19" s="368">
        <v>0</v>
      </c>
      <c r="F19" s="47"/>
      <c r="G19" s="368">
        <v>0</v>
      </c>
      <c r="H19" s="368">
        <v>0</v>
      </c>
      <c r="I19" s="368">
        <v>0</v>
      </c>
      <c r="J19" s="368">
        <v>0</v>
      </c>
      <c r="K19" s="368">
        <v>0</v>
      </c>
      <c r="L19" s="368">
        <v>0</v>
      </c>
      <c r="M19" s="368">
        <v>0</v>
      </c>
      <c r="N19" s="368">
        <v>0</v>
      </c>
      <c r="O19" s="368">
        <v>0</v>
      </c>
      <c r="P19" s="368">
        <v>0</v>
      </c>
      <c r="Q19" s="368">
        <v>0</v>
      </c>
      <c r="R19" s="368">
        <v>0</v>
      </c>
      <c r="S19" s="368">
        <v>0</v>
      </c>
      <c r="T19" s="52"/>
      <c r="U19" s="51">
        <f t="shared" si="4"/>
        <v>0</v>
      </c>
    </row>
    <row r="20" spans="3:24" s="39" customFormat="1" ht="18" customHeight="1">
      <c r="C20" s="369"/>
      <c r="D20" s="86"/>
      <c r="E20" s="368">
        <v>0</v>
      </c>
      <c r="F20" s="47"/>
      <c r="G20" s="368">
        <v>0</v>
      </c>
      <c r="H20" s="368">
        <v>0</v>
      </c>
      <c r="I20" s="368">
        <v>0</v>
      </c>
      <c r="J20" s="368">
        <v>0</v>
      </c>
      <c r="K20" s="368">
        <v>0</v>
      </c>
      <c r="L20" s="368">
        <v>0</v>
      </c>
      <c r="M20" s="368">
        <v>0</v>
      </c>
      <c r="N20" s="368">
        <v>0</v>
      </c>
      <c r="O20" s="368">
        <v>0</v>
      </c>
      <c r="P20" s="368">
        <v>0</v>
      </c>
      <c r="Q20" s="368">
        <v>0</v>
      </c>
      <c r="R20" s="368">
        <v>0</v>
      </c>
      <c r="S20" s="368">
        <v>0</v>
      </c>
      <c r="T20" s="52"/>
      <c r="U20" s="51">
        <f t="shared" si="4"/>
        <v>0</v>
      </c>
    </row>
    <row r="21" spans="3:24" s="39" customFormat="1" ht="18" customHeight="1">
      <c r="C21" s="369"/>
      <c r="D21" s="86"/>
      <c r="E21" s="368">
        <v>0</v>
      </c>
      <c r="F21" s="47"/>
      <c r="G21" s="368">
        <v>0</v>
      </c>
      <c r="H21" s="368">
        <v>0</v>
      </c>
      <c r="I21" s="368">
        <v>0</v>
      </c>
      <c r="J21" s="368">
        <v>0</v>
      </c>
      <c r="K21" s="368">
        <v>0</v>
      </c>
      <c r="L21" s="368">
        <v>0</v>
      </c>
      <c r="M21" s="368">
        <v>0</v>
      </c>
      <c r="N21" s="368">
        <v>0</v>
      </c>
      <c r="O21" s="368">
        <v>0</v>
      </c>
      <c r="P21" s="368">
        <v>0</v>
      </c>
      <c r="Q21" s="368">
        <v>0</v>
      </c>
      <c r="R21" s="368">
        <v>0</v>
      </c>
      <c r="S21" s="368">
        <v>0</v>
      </c>
      <c r="T21" s="52"/>
      <c r="U21" s="51">
        <f t="shared" si="4"/>
        <v>0</v>
      </c>
    </row>
    <row r="22" spans="3:24" s="39" customFormat="1" ht="18" customHeight="1">
      <c r="C22" s="369"/>
      <c r="D22" s="86"/>
      <c r="E22" s="368">
        <v>0</v>
      </c>
      <c r="F22" s="47"/>
      <c r="G22" s="368">
        <v>0</v>
      </c>
      <c r="H22" s="368">
        <v>0</v>
      </c>
      <c r="I22" s="368">
        <v>0</v>
      </c>
      <c r="J22" s="368">
        <v>0</v>
      </c>
      <c r="K22" s="368">
        <v>0</v>
      </c>
      <c r="L22" s="368">
        <v>0</v>
      </c>
      <c r="M22" s="368">
        <v>0</v>
      </c>
      <c r="N22" s="368">
        <v>0</v>
      </c>
      <c r="O22" s="368">
        <v>0</v>
      </c>
      <c r="P22" s="368">
        <v>0</v>
      </c>
      <c r="Q22" s="368">
        <v>0</v>
      </c>
      <c r="R22" s="368">
        <v>0</v>
      </c>
      <c r="S22" s="368">
        <v>0</v>
      </c>
      <c r="T22" s="52"/>
      <c r="U22" s="51">
        <f t="shared" si="4"/>
        <v>0</v>
      </c>
    </row>
    <row r="23" spans="3:24" s="39" customFormat="1" ht="18" customHeight="1">
      <c r="C23" s="369"/>
      <c r="D23" s="86"/>
      <c r="E23" s="368"/>
      <c r="F23" s="47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52"/>
      <c r="U23" s="51"/>
    </row>
    <row r="24" spans="3:24" s="39" customFormat="1" ht="18" customHeight="1">
      <c r="C24" s="369"/>
      <c r="D24" s="86"/>
      <c r="E24" s="368"/>
      <c r="F24" s="47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  <c r="S24" s="368"/>
      <c r="T24" s="52"/>
      <c r="U24" s="51"/>
    </row>
    <row r="25" spans="3:24" s="39" customFormat="1" ht="18" customHeight="1">
      <c r="C25" s="369"/>
      <c r="D25" s="86"/>
      <c r="E25" s="368"/>
      <c r="F25" s="47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52"/>
      <c r="U25" s="51"/>
    </row>
    <row r="26" spans="3:24" s="39" customFormat="1" ht="18" customHeight="1">
      <c r="C26" s="369"/>
      <c r="D26" s="86"/>
      <c r="E26" s="368"/>
      <c r="F26" s="47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52"/>
      <c r="U26" s="51"/>
    </row>
    <row r="27" spans="3:24" s="39" customFormat="1" ht="9.75" customHeight="1" thickBot="1">
      <c r="C27" s="53"/>
      <c r="D27" s="87"/>
      <c r="E27" s="54"/>
      <c r="F27" s="47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47"/>
      <c r="U27" s="56"/>
    </row>
    <row r="28" spans="3:24" s="39" customFormat="1" ht="18" customHeight="1" thickBot="1">
      <c r="C28" s="371" t="str">
        <f>C11</f>
        <v>Supplier Cash Disbursements</v>
      </c>
      <c r="D28" s="372"/>
      <c r="E28" s="373">
        <f>SUM(E12:E27)</f>
        <v>0</v>
      </c>
      <c r="F28" s="88"/>
      <c r="G28" s="373">
        <f t="shared" ref="G28:S28" si="5">SUM(G12:G27)</f>
        <v>0</v>
      </c>
      <c r="H28" s="373">
        <f t="shared" si="5"/>
        <v>0</v>
      </c>
      <c r="I28" s="373">
        <f t="shared" si="5"/>
        <v>0</v>
      </c>
      <c r="J28" s="373">
        <f t="shared" si="5"/>
        <v>0</v>
      </c>
      <c r="K28" s="373">
        <f t="shared" si="5"/>
        <v>0</v>
      </c>
      <c r="L28" s="373">
        <f t="shared" si="5"/>
        <v>0</v>
      </c>
      <c r="M28" s="373">
        <f t="shared" si="5"/>
        <v>0</v>
      </c>
      <c r="N28" s="373">
        <f t="shared" si="5"/>
        <v>0</v>
      </c>
      <c r="O28" s="373">
        <f t="shared" si="5"/>
        <v>0</v>
      </c>
      <c r="P28" s="373">
        <f t="shared" si="5"/>
        <v>0</v>
      </c>
      <c r="Q28" s="373">
        <f t="shared" si="5"/>
        <v>0</v>
      </c>
      <c r="R28" s="373">
        <f t="shared" si="5"/>
        <v>0</v>
      </c>
      <c r="S28" s="373">
        <f t="shared" si="5"/>
        <v>0</v>
      </c>
      <c r="T28" s="43"/>
      <c r="U28" s="373">
        <f>SUM(U12:U27)</f>
        <v>0</v>
      </c>
      <c r="V28" s="58"/>
      <c r="W28" s="89"/>
      <c r="X28" s="1"/>
    </row>
    <row r="29" spans="3:24" s="39" customFormat="1" ht="18" hidden="1" customHeight="1" thickTop="1">
      <c r="C29" s="61"/>
      <c r="D29" s="60"/>
      <c r="E29" s="90"/>
      <c r="F29" s="6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68"/>
      <c r="U29" s="90"/>
    </row>
    <row r="30" spans="3:24" s="93" customFormat="1" ht="6" customHeight="1" thickTop="1">
      <c r="C30" s="59"/>
      <c r="D30" s="60"/>
      <c r="E30" s="69"/>
      <c r="F30" s="50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71"/>
      <c r="U30" s="69"/>
    </row>
    <row r="31" spans="3:24" s="39" customFormat="1" ht="33.950000000000003" customHeight="1">
      <c r="C31" s="216" t="s">
        <v>163</v>
      </c>
      <c r="D31" s="50"/>
      <c r="E31" s="75"/>
      <c r="F31" s="50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50"/>
      <c r="U31" s="73"/>
    </row>
    <row r="32" spans="3:24" s="39" customFormat="1" ht="14.25">
      <c r="C32" s="356" t="s">
        <v>175</v>
      </c>
      <c r="D32" s="76"/>
      <c r="E32" s="76"/>
      <c r="F32" s="50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50"/>
      <c r="U32" s="73"/>
    </row>
    <row r="33" spans="3:21" s="39" customFormat="1" ht="14.25">
      <c r="C33" s="357" t="s">
        <v>176</v>
      </c>
      <c r="D33" s="76"/>
      <c r="E33" s="76"/>
      <c r="F33" s="50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50"/>
      <c r="U33" s="73"/>
    </row>
    <row r="34" spans="3:21" s="39" customFormat="1" ht="14.25">
      <c r="C34" s="357" t="s">
        <v>177</v>
      </c>
      <c r="D34" s="50"/>
      <c r="E34" s="75"/>
      <c r="F34" s="50"/>
      <c r="G34" s="73"/>
      <c r="H34" s="73"/>
      <c r="I34" s="73"/>
      <c r="J34" s="73"/>
      <c r="K34" s="73"/>
      <c r="L34" s="73"/>
      <c r="M34" s="73"/>
      <c r="N34" s="5"/>
      <c r="O34" s="5"/>
      <c r="P34" s="73"/>
      <c r="Q34" s="73"/>
      <c r="R34" s="73"/>
      <c r="S34" s="73"/>
      <c r="T34" s="50"/>
      <c r="U34" s="73"/>
    </row>
    <row r="35" spans="3:21" s="34" customFormat="1">
      <c r="C35" s="7"/>
      <c r="D35" s="9"/>
      <c r="E35" s="6"/>
      <c r="F35" s="9"/>
      <c r="G35" s="5"/>
      <c r="H35" s="5"/>
      <c r="I35" s="5"/>
      <c r="J35" s="5"/>
      <c r="K35" s="5"/>
      <c r="L35" s="5"/>
      <c r="M35" s="5"/>
      <c r="N35" s="78"/>
      <c r="O35" s="78"/>
      <c r="P35" s="5"/>
      <c r="Q35" s="5"/>
      <c r="R35" s="5"/>
      <c r="S35" s="5"/>
      <c r="T35" s="9"/>
      <c r="U35" s="5"/>
    </row>
    <row r="37" spans="3:21" s="93" customFormat="1" ht="18" customHeight="1">
      <c r="C37" s="103"/>
      <c r="D37" s="104"/>
      <c r="F37" s="106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</row>
  </sheetData>
  <mergeCells count="2">
    <mergeCell ref="C3:U3"/>
    <mergeCell ref="C1:U1"/>
  </mergeCells>
  <pageMargins left="0.7" right="0.7" top="0.75" bottom="0.75" header="0.3" footer="0.3"/>
  <pageSetup scale="47" fitToHeight="0" orientation="landscape" cellComments="atEnd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F50"/>
  <sheetViews>
    <sheetView showGridLines="0" topLeftCell="J10" zoomScaleNormal="100" zoomScaleSheetLayoutView="85" workbookViewId="0">
      <selection activeCell="AC34" sqref="AC34"/>
    </sheetView>
  </sheetViews>
  <sheetFormatPr defaultColWidth="9.140625" defaultRowHeight="12.75"/>
  <cols>
    <col min="1" max="2" width="1.7109375" style="127" customWidth="1"/>
    <col min="3" max="3" width="16.85546875" style="127" customWidth="1"/>
    <col min="4" max="4" width="8.28515625" style="127" customWidth="1"/>
    <col min="5" max="5" width="10.42578125" style="127" customWidth="1"/>
    <col min="6" max="6" width="11.42578125" style="127" customWidth="1"/>
    <col min="7" max="7" width="6.7109375" style="158" customWidth="1"/>
    <col min="8" max="8" width="7.42578125" style="158" customWidth="1"/>
    <col min="9" max="9" width="12.7109375" style="146" customWidth="1"/>
    <col min="10" max="10" width="1.7109375" style="128" customWidth="1"/>
    <col min="11" max="13" width="11.28515625" style="147" customWidth="1"/>
    <col min="14" max="15" width="11.28515625" style="172" customWidth="1"/>
    <col min="16" max="18" width="11.28515625" style="146" customWidth="1"/>
    <col min="19" max="19" width="3.42578125" style="128" customWidth="1"/>
    <col min="20" max="25" width="11.7109375" style="147" customWidth="1"/>
    <col min="26" max="26" width="4.7109375" style="127" customWidth="1"/>
    <col min="27" max="27" width="13.140625" style="127" customWidth="1"/>
    <col min="28" max="28" width="12.28515625" style="229" customWidth="1"/>
    <col min="29" max="29" width="12.28515625" style="127" customWidth="1"/>
    <col min="30" max="16384" width="9.140625" style="127"/>
  </cols>
  <sheetData>
    <row r="1" spans="3:32" ht="15.75">
      <c r="C1" s="488" t="s">
        <v>203</v>
      </c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374"/>
      <c r="AE1" s="374"/>
      <c r="AF1" s="374"/>
    </row>
    <row r="3" spans="3:32" ht="18" customHeight="1">
      <c r="C3" s="495" t="str">
        <f>+'Tab A - Revenue Costs Detail'!B3</f>
        <v>ENTER ASC NAME HERE (TAB A, ROW 3)</v>
      </c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9"/>
      <c r="W3" s="499"/>
      <c r="X3" s="499"/>
      <c r="Y3" s="499"/>
      <c r="Z3" s="499"/>
      <c r="AA3" s="499"/>
      <c r="AB3" s="499"/>
      <c r="AC3" s="499"/>
    </row>
    <row r="4" spans="3:32" ht="18" customHeight="1">
      <c r="C4" s="500" t="s">
        <v>220</v>
      </c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501"/>
      <c r="W4" s="501"/>
      <c r="X4" s="501"/>
      <c r="Y4" s="501"/>
      <c r="Z4" s="501"/>
      <c r="AA4" s="501"/>
      <c r="AB4" s="501"/>
      <c r="AC4" s="501"/>
    </row>
    <row r="5" spans="3:32" ht="18" customHeight="1">
      <c r="I5" s="128"/>
      <c r="K5" s="20"/>
      <c r="L5" s="20"/>
      <c r="M5" s="20"/>
      <c r="N5" s="167"/>
      <c r="O5" s="167"/>
      <c r="P5" s="128"/>
      <c r="Q5" s="128"/>
      <c r="R5" s="128"/>
      <c r="T5" s="20"/>
      <c r="U5" s="20"/>
      <c r="V5" s="20"/>
      <c r="W5" s="20"/>
      <c r="X5" s="20"/>
      <c r="Y5" s="20"/>
    </row>
    <row r="6" spans="3:32" s="129" customFormat="1" ht="7.5" customHeight="1">
      <c r="C6" s="353"/>
      <c r="D6" s="353"/>
      <c r="E6" s="353"/>
      <c r="F6" s="353"/>
      <c r="G6" s="378"/>
      <c r="H6" s="378"/>
      <c r="I6" s="354"/>
      <c r="J6" s="353"/>
      <c r="K6" s="353"/>
      <c r="L6" s="353"/>
      <c r="M6" s="353"/>
      <c r="N6" s="378"/>
      <c r="O6" s="378"/>
      <c r="P6" s="354"/>
      <c r="Q6" s="354"/>
      <c r="R6" s="354"/>
      <c r="S6" s="353"/>
      <c r="T6" s="353"/>
      <c r="U6" s="353"/>
      <c r="V6" s="353"/>
      <c r="W6" s="353"/>
      <c r="X6" s="353"/>
      <c r="Y6" s="353"/>
      <c r="Z6" s="353"/>
      <c r="AA6" s="354"/>
      <c r="AB6" s="354"/>
      <c r="AC6" s="354"/>
    </row>
    <row r="7" spans="3:32" s="375" customFormat="1" ht="7.5" customHeight="1">
      <c r="C7" s="333"/>
      <c r="D7" s="333"/>
      <c r="E7" s="333"/>
      <c r="F7" s="333"/>
      <c r="G7" s="376"/>
      <c r="H7" s="376"/>
      <c r="I7" s="377"/>
      <c r="J7" s="333"/>
      <c r="K7" s="333"/>
      <c r="L7" s="333"/>
      <c r="M7" s="333"/>
      <c r="N7" s="376"/>
      <c r="O7" s="376"/>
      <c r="P7" s="377"/>
      <c r="Q7" s="377"/>
      <c r="R7" s="377"/>
      <c r="S7" s="333"/>
      <c r="T7" s="333"/>
      <c r="U7" s="333"/>
      <c r="V7" s="333"/>
      <c r="W7" s="333"/>
      <c r="X7" s="333"/>
      <c r="Y7" s="333"/>
      <c r="Z7" s="333"/>
      <c r="AA7" s="377"/>
      <c r="AB7" s="377"/>
      <c r="AC7" s="377"/>
    </row>
    <row r="8" spans="3:32" s="34" customFormat="1" ht="29.1" customHeight="1">
      <c r="C8" s="1"/>
      <c r="D8" s="1"/>
      <c r="E8" s="1"/>
      <c r="F8" s="1"/>
      <c r="G8" s="159"/>
      <c r="H8" s="159"/>
      <c r="I8" s="3"/>
      <c r="J8" s="130"/>
      <c r="K8" s="130"/>
      <c r="L8" s="130"/>
      <c r="M8" s="130"/>
      <c r="N8" s="159"/>
      <c r="O8" s="159"/>
      <c r="P8" s="3"/>
      <c r="Q8" s="3"/>
      <c r="R8" s="3"/>
      <c r="S8" s="130"/>
      <c r="T8" s="130"/>
      <c r="U8" s="130"/>
      <c r="V8" s="130"/>
      <c r="W8" s="130"/>
      <c r="X8" s="130"/>
      <c r="Y8" s="130"/>
      <c r="AA8" s="243" t="s">
        <v>155</v>
      </c>
      <c r="AB8" s="387"/>
      <c r="AC8" s="387"/>
    </row>
    <row r="9" spans="3:32" s="34" customFormat="1">
      <c r="C9" s="4"/>
      <c r="D9" s="4"/>
      <c r="E9" s="4"/>
      <c r="F9" s="4"/>
      <c r="G9" s="160"/>
      <c r="H9" s="160"/>
      <c r="I9" s="132"/>
      <c r="J9" s="133"/>
      <c r="K9" s="177" t="s">
        <v>71</v>
      </c>
      <c r="L9" s="177"/>
      <c r="M9" s="177"/>
      <c r="N9" s="253"/>
      <c r="O9" s="253"/>
      <c r="P9" s="497" t="s">
        <v>158</v>
      </c>
      <c r="Q9" s="510" t="s">
        <v>33</v>
      </c>
      <c r="R9" s="513" t="s">
        <v>32</v>
      </c>
      <c r="S9" s="131"/>
      <c r="T9" s="249" t="s">
        <v>70</v>
      </c>
      <c r="U9" s="249"/>
      <c r="V9" s="249"/>
      <c r="W9" s="249"/>
      <c r="X9" s="249"/>
      <c r="Y9" s="508" t="s">
        <v>69</v>
      </c>
      <c r="AA9" s="502" t="s">
        <v>126</v>
      </c>
      <c r="AB9" s="505" t="s">
        <v>130</v>
      </c>
      <c r="AC9" s="502" t="s">
        <v>131</v>
      </c>
    </row>
    <row r="10" spans="3:32" s="39" customFormat="1" ht="16.5" customHeight="1">
      <c r="C10" s="35"/>
      <c r="D10" s="35"/>
      <c r="E10" s="35"/>
      <c r="F10" s="35"/>
      <c r="G10" s="161"/>
      <c r="H10" s="161"/>
      <c r="I10" s="134" t="s">
        <v>36</v>
      </c>
      <c r="J10" s="135"/>
      <c r="K10" s="246"/>
      <c r="L10" s="392"/>
      <c r="M10" s="392"/>
      <c r="N10" s="247"/>
      <c r="O10" s="247"/>
      <c r="P10" s="498"/>
      <c r="Q10" s="511"/>
      <c r="R10" s="514"/>
      <c r="S10" s="124"/>
      <c r="T10" s="250"/>
      <c r="U10" s="388"/>
      <c r="V10" s="388"/>
      <c r="W10" s="251"/>
      <c r="X10" s="252"/>
      <c r="Y10" s="509"/>
      <c r="AA10" s="503"/>
      <c r="AB10" s="506"/>
      <c r="AC10" s="503"/>
    </row>
    <row r="11" spans="3:32" s="39" customFormat="1" ht="27" customHeight="1">
      <c r="C11" s="228"/>
      <c r="D11" s="226" t="s">
        <v>56</v>
      </c>
      <c r="E11" s="226" t="s">
        <v>125</v>
      </c>
      <c r="F11" s="226" t="s">
        <v>25</v>
      </c>
      <c r="G11" s="227" t="s">
        <v>34</v>
      </c>
      <c r="H11" s="227" t="s">
        <v>129</v>
      </c>
      <c r="I11" s="136" t="s">
        <v>25</v>
      </c>
      <c r="J11" s="135"/>
      <c r="K11" s="407" t="s">
        <v>38</v>
      </c>
      <c r="L11" s="407" t="s">
        <v>21</v>
      </c>
      <c r="M11" s="407" t="s">
        <v>39</v>
      </c>
      <c r="N11" s="408" t="s">
        <v>22</v>
      </c>
      <c r="O11" s="408" t="s">
        <v>57</v>
      </c>
      <c r="P11" s="498"/>
      <c r="Q11" s="512"/>
      <c r="R11" s="515"/>
      <c r="S11" s="248"/>
      <c r="T11" s="405" t="s">
        <v>23</v>
      </c>
      <c r="U11" s="405" t="s">
        <v>21</v>
      </c>
      <c r="V11" s="405" t="s">
        <v>37</v>
      </c>
      <c r="W11" s="405" t="s">
        <v>22</v>
      </c>
      <c r="X11" s="406" t="s">
        <v>57</v>
      </c>
      <c r="Y11" s="509"/>
      <c r="AA11" s="504"/>
      <c r="AB11" s="507"/>
      <c r="AC11" s="504"/>
    </row>
    <row r="12" spans="3:32" s="39" customFormat="1" ht="18" customHeight="1">
      <c r="C12" s="369"/>
      <c r="D12" s="393"/>
      <c r="E12" s="393"/>
      <c r="F12" s="393"/>
      <c r="G12" s="394"/>
      <c r="H12" s="394"/>
      <c r="I12" s="390"/>
      <c r="J12" s="47"/>
      <c r="K12" s="245">
        <f>+H12*G12</f>
        <v>0</v>
      </c>
      <c r="L12" s="245">
        <f t="shared" ref="L12:L29" si="0">+K12*$L$10</f>
        <v>0</v>
      </c>
      <c r="M12" s="245">
        <f>+K12*$M$10</f>
        <v>0</v>
      </c>
      <c r="N12" s="391"/>
      <c r="O12" s="391"/>
      <c r="P12" s="51">
        <f>SUM(K12:O12)</f>
        <v>0</v>
      </c>
      <c r="Q12" s="390"/>
      <c r="R12" s="390"/>
      <c r="S12" s="137"/>
      <c r="T12" s="389"/>
      <c r="U12" s="245">
        <f t="shared" ref="U12:U29" si="1">+T12*$U$10</f>
        <v>0</v>
      </c>
      <c r="V12" s="245">
        <f t="shared" ref="V12:V29" si="2">+T12*$V$10</f>
        <v>0</v>
      </c>
      <c r="W12" s="245">
        <f t="shared" ref="W12" si="3">+N12/2</f>
        <v>0</v>
      </c>
      <c r="X12" s="245"/>
      <c r="Y12" s="245">
        <f>SUM(T12:X12)</f>
        <v>0</v>
      </c>
      <c r="AA12" s="245">
        <f>+(H12*G12*52)</f>
        <v>0</v>
      </c>
      <c r="AB12" s="402">
        <f t="shared" ref="AB12:AB13" si="4">IF(E12="fixed",AA12,0)*(1+$AB$8)</f>
        <v>0</v>
      </c>
      <c r="AC12" s="399">
        <f>IF(E12="variable",AA12,0)*(1+$AC$8)</f>
        <v>0</v>
      </c>
    </row>
    <row r="13" spans="3:32" s="39" customFormat="1" ht="18" customHeight="1">
      <c r="C13" s="369"/>
      <c r="D13" s="393"/>
      <c r="E13" s="393"/>
      <c r="F13" s="393"/>
      <c r="G13" s="394"/>
      <c r="H13" s="394"/>
      <c r="I13" s="390"/>
      <c r="J13" s="47"/>
      <c r="K13" s="245">
        <f t="shared" ref="K13:K29" si="5">+H13*G13</f>
        <v>0</v>
      </c>
      <c r="L13" s="245">
        <f t="shared" si="0"/>
        <v>0</v>
      </c>
      <c r="M13" s="245">
        <f t="shared" ref="M13:M29" si="6">+K13*$M$10</f>
        <v>0</v>
      </c>
      <c r="N13" s="391"/>
      <c r="O13" s="391"/>
      <c r="P13" s="51">
        <f t="shared" ref="P13:P29" si="7">SUM(K13:O13)</f>
        <v>0</v>
      </c>
      <c r="Q13" s="390"/>
      <c r="R13" s="390"/>
      <c r="S13" s="137"/>
      <c r="T13" s="389"/>
      <c r="U13" s="245">
        <f t="shared" si="1"/>
        <v>0</v>
      </c>
      <c r="V13" s="245">
        <f t="shared" si="2"/>
        <v>0</v>
      </c>
      <c r="W13" s="245">
        <f>+N13/2</f>
        <v>0</v>
      </c>
      <c r="X13" s="245"/>
      <c r="Y13" s="245">
        <f t="shared" ref="Y13:Y29" si="8">SUM(T13:X13)</f>
        <v>0</v>
      </c>
      <c r="AA13" s="245">
        <f t="shared" ref="AA13:AA29" si="9">+(H13*G13*52)*1+$AB$8</f>
        <v>0</v>
      </c>
      <c r="AB13" s="403">
        <f t="shared" si="4"/>
        <v>0</v>
      </c>
      <c r="AC13" s="400">
        <f t="shared" ref="AC13:AC29" si="10">IF(E13="variable",AA13,0)*(1+$AC$8)</f>
        <v>0</v>
      </c>
    </row>
    <row r="14" spans="3:32" s="39" customFormat="1" ht="18" customHeight="1">
      <c r="C14" s="369"/>
      <c r="D14" s="393"/>
      <c r="E14" s="393"/>
      <c r="F14" s="393"/>
      <c r="G14" s="394"/>
      <c r="H14" s="394"/>
      <c r="I14" s="390"/>
      <c r="J14" s="47"/>
      <c r="K14" s="245">
        <f t="shared" si="5"/>
        <v>0</v>
      </c>
      <c r="L14" s="245">
        <f t="shared" si="0"/>
        <v>0</v>
      </c>
      <c r="M14" s="245">
        <f t="shared" si="6"/>
        <v>0</v>
      </c>
      <c r="N14" s="391"/>
      <c r="O14" s="391"/>
      <c r="P14" s="51">
        <f t="shared" si="7"/>
        <v>0</v>
      </c>
      <c r="Q14" s="390"/>
      <c r="R14" s="390"/>
      <c r="S14" s="137"/>
      <c r="T14" s="389">
        <f>+G14*40</f>
        <v>0</v>
      </c>
      <c r="U14" s="245">
        <f t="shared" si="1"/>
        <v>0</v>
      </c>
      <c r="V14" s="245">
        <f t="shared" si="2"/>
        <v>0</v>
      </c>
      <c r="W14" s="245">
        <f t="shared" ref="W14:W29" si="11">+N14/2</f>
        <v>0</v>
      </c>
      <c r="X14" s="245">
        <f>+O14/2</f>
        <v>0</v>
      </c>
      <c r="Y14" s="245">
        <f t="shared" si="8"/>
        <v>0</v>
      </c>
      <c r="AA14" s="245">
        <f t="shared" si="9"/>
        <v>0</v>
      </c>
      <c r="AB14" s="403">
        <f>IF(E14="fixed",AA14,0)*(1+$AB$8)</f>
        <v>0</v>
      </c>
      <c r="AC14" s="400">
        <f t="shared" si="10"/>
        <v>0</v>
      </c>
    </row>
    <row r="15" spans="3:32" s="39" customFormat="1" ht="18" customHeight="1">
      <c r="C15" s="369"/>
      <c r="D15" s="393"/>
      <c r="E15" s="393"/>
      <c r="F15" s="393"/>
      <c r="G15" s="394"/>
      <c r="H15" s="394"/>
      <c r="I15" s="390"/>
      <c r="J15" s="47"/>
      <c r="K15" s="245">
        <f t="shared" si="5"/>
        <v>0</v>
      </c>
      <c r="L15" s="245">
        <f t="shared" si="0"/>
        <v>0</v>
      </c>
      <c r="M15" s="245">
        <f t="shared" si="6"/>
        <v>0</v>
      </c>
      <c r="N15" s="391"/>
      <c r="O15" s="391"/>
      <c r="P15" s="51">
        <f t="shared" si="7"/>
        <v>0</v>
      </c>
      <c r="Q15" s="390"/>
      <c r="R15" s="390"/>
      <c r="S15" s="137"/>
      <c r="T15" s="389"/>
      <c r="U15" s="245">
        <f t="shared" si="1"/>
        <v>0</v>
      </c>
      <c r="V15" s="245">
        <f t="shared" si="2"/>
        <v>0</v>
      </c>
      <c r="W15" s="245">
        <f t="shared" si="11"/>
        <v>0</v>
      </c>
      <c r="X15" s="245"/>
      <c r="Y15" s="245">
        <f t="shared" si="8"/>
        <v>0</v>
      </c>
      <c r="AA15" s="245">
        <f t="shared" si="9"/>
        <v>0</v>
      </c>
      <c r="AB15" s="403">
        <f t="shared" ref="AB15:AB29" si="12">IF(E15="fixed",AA15,0)*(1+$AB$8)</f>
        <v>0</v>
      </c>
      <c r="AC15" s="400">
        <f t="shared" si="10"/>
        <v>0</v>
      </c>
    </row>
    <row r="16" spans="3:32" s="39" customFormat="1" ht="18" customHeight="1">
      <c r="C16" s="369"/>
      <c r="D16" s="393"/>
      <c r="E16" s="393"/>
      <c r="F16" s="393"/>
      <c r="G16" s="394"/>
      <c r="H16" s="394"/>
      <c r="I16" s="390"/>
      <c r="J16" s="47"/>
      <c r="K16" s="245">
        <f t="shared" si="5"/>
        <v>0</v>
      </c>
      <c r="L16" s="245">
        <f t="shared" si="0"/>
        <v>0</v>
      </c>
      <c r="M16" s="245">
        <f t="shared" si="6"/>
        <v>0</v>
      </c>
      <c r="N16" s="391"/>
      <c r="O16" s="391"/>
      <c r="P16" s="51">
        <f t="shared" si="7"/>
        <v>0</v>
      </c>
      <c r="Q16" s="390"/>
      <c r="R16" s="390"/>
      <c r="S16" s="137"/>
      <c r="T16" s="389"/>
      <c r="U16" s="245">
        <f t="shared" si="1"/>
        <v>0</v>
      </c>
      <c r="V16" s="245">
        <f t="shared" si="2"/>
        <v>0</v>
      </c>
      <c r="W16" s="245">
        <f t="shared" si="11"/>
        <v>0</v>
      </c>
      <c r="X16" s="245"/>
      <c r="Y16" s="245">
        <f t="shared" si="8"/>
        <v>0</v>
      </c>
      <c r="AA16" s="245">
        <f t="shared" si="9"/>
        <v>0</v>
      </c>
      <c r="AB16" s="403">
        <f t="shared" si="12"/>
        <v>0</v>
      </c>
      <c r="AC16" s="400">
        <f t="shared" si="10"/>
        <v>0</v>
      </c>
    </row>
    <row r="17" spans="2:30" s="39" customFormat="1" ht="18" customHeight="1">
      <c r="C17" s="369"/>
      <c r="D17" s="393"/>
      <c r="E17" s="393"/>
      <c r="F17" s="393"/>
      <c r="G17" s="394"/>
      <c r="H17" s="394"/>
      <c r="I17" s="390"/>
      <c r="J17" s="47"/>
      <c r="K17" s="245">
        <f t="shared" si="5"/>
        <v>0</v>
      </c>
      <c r="L17" s="245">
        <f t="shared" si="0"/>
        <v>0</v>
      </c>
      <c r="M17" s="245">
        <f t="shared" si="6"/>
        <v>0</v>
      </c>
      <c r="N17" s="391"/>
      <c r="O17" s="391"/>
      <c r="P17" s="51">
        <f t="shared" si="7"/>
        <v>0</v>
      </c>
      <c r="Q17" s="390"/>
      <c r="R17" s="390"/>
      <c r="S17" s="137"/>
      <c r="T17" s="389"/>
      <c r="U17" s="245">
        <f t="shared" si="1"/>
        <v>0</v>
      </c>
      <c r="V17" s="245">
        <f t="shared" si="2"/>
        <v>0</v>
      </c>
      <c r="W17" s="245">
        <f t="shared" si="11"/>
        <v>0</v>
      </c>
      <c r="X17" s="245"/>
      <c r="Y17" s="245">
        <f t="shared" si="8"/>
        <v>0</v>
      </c>
      <c r="AA17" s="245">
        <f t="shared" si="9"/>
        <v>0</v>
      </c>
      <c r="AB17" s="403">
        <f t="shared" si="12"/>
        <v>0</v>
      </c>
      <c r="AC17" s="400">
        <f t="shared" si="10"/>
        <v>0</v>
      </c>
    </row>
    <row r="18" spans="2:30" s="39" customFormat="1" ht="18" customHeight="1">
      <c r="C18" s="369"/>
      <c r="D18" s="393"/>
      <c r="E18" s="393"/>
      <c r="F18" s="393"/>
      <c r="G18" s="394"/>
      <c r="H18" s="394"/>
      <c r="I18" s="390"/>
      <c r="J18" s="47"/>
      <c r="K18" s="245">
        <f t="shared" si="5"/>
        <v>0</v>
      </c>
      <c r="L18" s="245">
        <f t="shared" si="0"/>
        <v>0</v>
      </c>
      <c r="M18" s="245">
        <f t="shared" si="6"/>
        <v>0</v>
      </c>
      <c r="N18" s="391"/>
      <c r="O18" s="391"/>
      <c r="P18" s="51">
        <f t="shared" si="7"/>
        <v>0</v>
      </c>
      <c r="Q18" s="390"/>
      <c r="R18" s="390"/>
      <c r="S18" s="137"/>
      <c r="T18" s="389"/>
      <c r="U18" s="245">
        <f t="shared" si="1"/>
        <v>0</v>
      </c>
      <c r="V18" s="245">
        <f t="shared" si="2"/>
        <v>0</v>
      </c>
      <c r="W18" s="245">
        <f t="shared" si="11"/>
        <v>0</v>
      </c>
      <c r="X18" s="245"/>
      <c r="Y18" s="245">
        <f t="shared" si="8"/>
        <v>0</v>
      </c>
      <c r="AA18" s="245">
        <f t="shared" si="9"/>
        <v>0</v>
      </c>
      <c r="AB18" s="403">
        <f t="shared" si="12"/>
        <v>0</v>
      </c>
      <c r="AC18" s="400">
        <f t="shared" si="10"/>
        <v>0</v>
      </c>
    </row>
    <row r="19" spans="2:30" s="39" customFormat="1" ht="18" customHeight="1">
      <c r="C19" s="369"/>
      <c r="D19" s="393"/>
      <c r="E19" s="393"/>
      <c r="F19" s="393"/>
      <c r="G19" s="394"/>
      <c r="H19" s="394"/>
      <c r="I19" s="390"/>
      <c r="J19" s="47"/>
      <c r="K19" s="245">
        <f t="shared" si="5"/>
        <v>0</v>
      </c>
      <c r="L19" s="245">
        <f t="shared" si="0"/>
        <v>0</v>
      </c>
      <c r="M19" s="245">
        <f t="shared" si="6"/>
        <v>0</v>
      </c>
      <c r="N19" s="391"/>
      <c r="O19" s="391"/>
      <c r="P19" s="51">
        <f t="shared" si="7"/>
        <v>0</v>
      </c>
      <c r="Q19" s="390"/>
      <c r="R19" s="390"/>
      <c r="S19" s="137"/>
      <c r="T19" s="389"/>
      <c r="U19" s="245">
        <f t="shared" si="1"/>
        <v>0</v>
      </c>
      <c r="V19" s="245">
        <f t="shared" si="2"/>
        <v>0</v>
      </c>
      <c r="W19" s="245">
        <f t="shared" si="11"/>
        <v>0</v>
      </c>
      <c r="X19" s="245"/>
      <c r="Y19" s="245">
        <f t="shared" si="8"/>
        <v>0</v>
      </c>
      <c r="AA19" s="245">
        <f t="shared" si="9"/>
        <v>0</v>
      </c>
      <c r="AB19" s="403">
        <f t="shared" si="12"/>
        <v>0</v>
      </c>
      <c r="AC19" s="400">
        <f t="shared" si="10"/>
        <v>0</v>
      </c>
    </row>
    <row r="20" spans="2:30" s="39" customFormat="1" ht="18" customHeight="1">
      <c r="C20" s="369"/>
      <c r="D20" s="393"/>
      <c r="E20" s="393"/>
      <c r="F20" s="393"/>
      <c r="G20" s="394"/>
      <c r="H20" s="394"/>
      <c r="I20" s="390"/>
      <c r="J20" s="47"/>
      <c r="K20" s="245">
        <f t="shared" si="5"/>
        <v>0</v>
      </c>
      <c r="L20" s="245">
        <f t="shared" si="0"/>
        <v>0</v>
      </c>
      <c r="M20" s="245">
        <f t="shared" si="6"/>
        <v>0</v>
      </c>
      <c r="N20" s="391"/>
      <c r="O20" s="391"/>
      <c r="P20" s="51">
        <f t="shared" si="7"/>
        <v>0</v>
      </c>
      <c r="Q20" s="390"/>
      <c r="R20" s="390"/>
      <c r="S20" s="137"/>
      <c r="T20" s="389"/>
      <c r="U20" s="245">
        <f t="shared" si="1"/>
        <v>0</v>
      </c>
      <c r="V20" s="245">
        <f t="shared" si="2"/>
        <v>0</v>
      </c>
      <c r="W20" s="245">
        <f t="shared" si="11"/>
        <v>0</v>
      </c>
      <c r="X20" s="245"/>
      <c r="Y20" s="245">
        <f t="shared" si="8"/>
        <v>0</v>
      </c>
      <c r="AA20" s="245">
        <f t="shared" si="9"/>
        <v>0</v>
      </c>
      <c r="AB20" s="403">
        <f t="shared" si="12"/>
        <v>0</v>
      </c>
      <c r="AC20" s="400">
        <f t="shared" si="10"/>
        <v>0</v>
      </c>
    </row>
    <row r="21" spans="2:30" s="39" customFormat="1" ht="18" customHeight="1">
      <c r="C21" s="369"/>
      <c r="D21" s="393"/>
      <c r="E21" s="393"/>
      <c r="F21" s="393"/>
      <c r="G21" s="394"/>
      <c r="H21" s="394"/>
      <c r="I21" s="390"/>
      <c r="J21" s="47"/>
      <c r="K21" s="245">
        <f t="shared" si="5"/>
        <v>0</v>
      </c>
      <c r="L21" s="245">
        <f t="shared" si="0"/>
        <v>0</v>
      </c>
      <c r="M21" s="245">
        <f t="shared" si="6"/>
        <v>0</v>
      </c>
      <c r="N21" s="391"/>
      <c r="O21" s="391"/>
      <c r="P21" s="51">
        <f t="shared" si="7"/>
        <v>0</v>
      </c>
      <c r="Q21" s="390"/>
      <c r="R21" s="390"/>
      <c r="S21" s="137"/>
      <c r="T21" s="389"/>
      <c r="U21" s="245">
        <f t="shared" si="1"/>
        <v>0</v>
      </c>
      <c r="V21" s="245">
        <f t="shared" si="2"/>
        <v>0</v>
      </c>
      <c r="W21" s="245">
        <f t="shared" si="11"/>
        <v>0</v>
      </c>
      <c r="X21" s="245"/>
      <c r="Y21" s="245">
        <f t="shared" si="8"/>
        <v>0</v>
      </c>
      <c r="AA21" s="245">
        <f t="shared" si="9"/>
        <v>0</v>
      </c>
      <c r="AB21" s="403">
        <f t="shared" si="12"/>
        <v>0</v>
      </c>
      <c r="AC21" s="400">
        <f t="shared" si="10"/>
        <v>0</v>
      </c>
    </row>
    <row r="22" spans="2:30" s="39" customFormat="1" ht="18" customHeight="1">
      <c r="C22" s="369"/>
      <c r="D22" s="393"/>
      <c r="E22" s="393"/>
      <c r="F22" s="393"/>
      <c r="G22" s="394"/>
      <c r="H22" s="394"/>
      <c r="I22" s="390"/>
      <c r="J22" s="47"/>
      <c r="K22" s="245">
        <f t="shared" si="5"/>
        <v>0</v>
      </c>
      <c r="L22" s="245">
        <f t="shared" si="0"/>
        <v>0</v>
      </c>
      <c r="M22" s="245">
        <f t="shared" si="6"/>
        <v>0</v>
      </c>
      <c r="N22" s="391"/>
      <c r="O22" s="391"/>
      <c r="P22" s="51">
        <f t="shared" si="7"/>
        <v>0</v>
      </c>
      <c r="Q22" s="390"/>
      <c r="R22" s="390"/>
      <c r="S22" s="137"/>
      <c r="T22" s="389"/>
      <c r="U22" s="245">
        <f t="shared" si="1"/>
        <v>0</v>
      </c>
      <c r="V22" s="245">
        <f t="shared" si="2"/>
        <v>0</v>
      </c>
      <c r="W22" s="245">
        <f t="shared" si="11"/>
        <v>0</v>
      </c>
      <c r="X22" s="245"/>
      <c r="Y22" s="245">
        <f t="shared" si="8"/>
        <v>0</v>
      </c>
      <c r="AA22" s="245">
        <f t="shared" si="9"/>
        <v>0</v>
      </c>
      <c r="AB22" s="403">
        <f t="shared" si="12"/>
        <v>0</v>
      </c>
      <c r="AC22" s="400">
        <f t="shared" si="10"/>
        <v>0</v>
      </c>
    </row>
    <row r="23" spans="2:30" s="39" customFormat="1" ht="18" customHeight="1">
      <c r="C23" s="369"/>
      <c r="D23" s="393"/>
      <c r="E23" s="393"/>
      <c r="F23" s="393"/>
      <c r="G23" s="394"/>
      <c r="H23" s="394"/>
      <c r="I23" s="390"/>
      <c r="J23" s="47"/>
      <c r="K23" s="245">
        <f t="shared" si="5"/>
        <v>0</v>
      </c>
      <c r="L23" s="245">
        <f t="shared" si="0"/>
        <v>0</v>
      </c>
      <c r="M23" s="245">
        <f t="shared" si="6"/>
        <v>0</v>
      </c>
      <c r="N23" s="391"/>
      <c r="O23" s="391"/>
      <c r="P23" s="51">
        <f t="shared" si="7"/>
        <v>0</v>
      </c>
      <c r="Q23" s="390"/>
      <c r="R23" s="390"/>
      <c r="S23" s="137"/>
      <c r="T23" s="389"/>
      <c r="U23" s="245">
        <f t="shared" si="1"/>
        <v>0</v>
      </c>
      <c r="V23" s="245">
        <f t="shared" si="2"/>
        <v>0</v>
      </c>
      <c r="W23" s="245">
        <f t="shared" si="11"/>
        <v>0</v>
      </c>
      <c r="X23" s="245"/>
      <c r="Y23" s="245">
        <f t="shared" si="8"/>
        <v>0</v>
      </c>
      <c r="AA23" s="245">
        <f t="shared" si="9"/>
        <v>0</v>
      </c>
      <c r="AB23" s="403">
        <f t="shared" si="12"/>
        <v>0</v>
      </c>
      <c r="AC23" s="400">
        <f t="shared" si="10"/>
        <v>0</v>
      </c>
    </row>
    <row r="24" spans="2:30" s="39" customFormat="1" ht="18" customHeight="1">
      <c r="C24" s="369"/>
      <c r="D24" s="393"/>
      <c r="E24" s="393"/>
      <c r="F24" s="393"/>
      <c r="G24" s="394"/>
      <c r="H24" s="394"/>
      <c r="I24" s="390"/>
      <c r="J24" s="47"/>
      <c r="K24" s="245">
        <f t="shared" si="5"/>
        <v>0</v>
      </c>
      <c r="L24" s="245">
        <f t="shared" si="0"/>
        <v>0</v>
      </c>
      <c r="M24" s="245">
        <f t="shared" si="6"/>
        <v>0</v>
      </c>
      <c r="N24" s="391"/>
      <c r="O24" s="391"/>
      <c r="P24" s="51">
        <f t="shared" si="7"/>
        <v>0</v>
      </c>
      <c r="Q24" s="390"/>
      <c r="R24" s="390"/>
      <c r="S24" s="137"/>
      <c r="T24" s="389"/>
      <c r="U24" s="245">
        <f t="shared" si="1"/>
        <v>0</v>
      </c>
      <c r="V24" s="245">
        <f t="shared" si="2"/>
        <v>0</v>
      </c>
      <c r="W24" s="245">
        <f t="shared" si="11"/>
        <v>0</v>
      </c>
      <c r="X24" s="245"/>
      <c r="Y24" s="245">
        <f t="shared" si="8"/>
        <v>0</v>
      </c>
      <c r="AA24" s="245">
        <f t="shared" si="9"/>
        <v>0</v>
      </c>
      <c r="AB24" s="403">
        <f t="shared" si="12"/>
        <v>0</v>
      </c>
      <c r="AC24" s="400">
        <f t="shared" si="10"/>
        <v>0</v>
      </c>
    </row>
    <row r="25" spans="2:30" s="39" customFormat="1" ht="18" customHeight="1">
      <c r="C25" s="369"/>
      <c r="D25" s="393"/>
      <c r="E25" s="393"/>
      <c r="F25" s="393"/>
      <c r="G25" s="394"/>
      <c r="H25" s="394"/>
      <c r="I25" s="390"/>
      <c r="J25" s="47"/>
      <c r="K25" s="245">
        <f t="shared" si="5"/>
        <v>0</v>
      </c>
      <c r="L25" s="245">
        <f t="shared" si="0"/>
        <v>0</v>
      </c>
      <c r="M25" s="245">
        <f t="shared" si="6"/>
        <v>0</v>
      </c>
      <c r="N25" s="391"/>
      <c r="O25" s="391"/>
      <c r="P25" s="51">
        <f t="shared" si="7"/>
        <v>0</v>
      </c>
      <c r="Q25" s="390"/>
      <c r="R25" s="390"/>
      <c r="S25" s="137"/>
      <c r="T25" s="389"/>
      <c r="U25" s="245">
        <f t="shared" si="1"/>
        <v>0</v>
      </c>
      <c r="V25" s="245">
        <f t="shared" si="2"/>
        <v>0</v>
      </c>
      <c r="W25" s="245">
        <f t="shared" si="11"/>
        <v>0</v>
      </c>
      <c r="X25" s="245"/>
      <c r="Y25" s="245">
        <f t="shared" si="8"/>
        <v>0</v>
      </c>
      <c r="AA25" s="245">
        <f t="shared" si="9"/>
        <v>0</v>
      </c>
      <c r="AB25" s="403">
        <f t="shared" si="12"/>
        <v>0</v>
      </c>
      <c r="AC25" s="400">
        <f t="shared" si="10"/>
        <v>0</v>
      </c>
    </row>
    <row r="26" spans="2:30" s="39" customFormat="1" ht="18" customHeight="1">
      <c r="C26" s="369"/>
      <c r="D26" s="393"/>
      <c r="E26" s="393"/>
      <c r="F26" s="393"/>
      <c r="G26" s="394"/>
      <c r="H26" s="394"/>
      <c r="I26" s="390"/>
      <c r="J26" s="47"/>
      <c r="K26" s="245">
        <f t="shared" si="5"/>
        <v>0</v>
      </c>
      <c r="L26" s="245">
        <f t="shared" si="0"/>
        <v>0</v>
      </c>
      <c r="M26" s="245">
        <f t="shared" si="6"/>
        <v>0</v>
      </c>
      <c r="N26" s="391"/>
      <c r="O26" s="391"/>
      <c r="P26" s="51">
        <f t="shared" si="7"/>
        <v>0</v>
      </c>
      <c r="Q26" s="390"/>
      <c r="R26" s="390"/>
      <c r="S26" s="137"/>
      <c r="T26" s="389"/>
      <c r="U26" s="245">
        <f t="shared" si="1"/>
        <v>0</v>
      </c>
      <c r="V26" s="245">
        <f t="shared" si="2"/>
        <v>0</v>
      </c>
      <c r="W26" s="245">
        <f t="shared" si="11"/>
        <v>0</v>
      </c>
      <c r="X26" s="245"/>
      <c r="Y26" s="245">
        <f t="shared" si="8"/>
        <v>0</v>
      </c>
      <c r="AA26" s="245">
        <f t="shared" si="9"/>
        <v>0</v>
      </c>
      <c r="AB26" s="403">
        <f t="shared" si="12"/>
        <v>0</v>
      </c>
      <c r="AC26" s="400">
        <f t="shared" si="10"/>
        <v>0</v>
      </c>
    </row>
    <row r="27" spans="2:30" s="39" customFormat="1" ht="18" customHeight="1">
      <c r="C27" s="369"/>
      <c r="D27" s="393"/>
      <c r="E27" s="393"/>
      <c r="F27" s="393"/>
      <c r="G27" s="394"/>
      <c r="H27" s="394"/>
      <c r="I27" s="390"/>
      <c r="J27" s="47"/>
      <c r="K27" s="245">
        <f t="shared" si="5"/>
        <v>0</v>
      </c>
      <c r="L27" s="245">
        <f t="shared" si="0"/>
        <v>0</v>
      </c>
      <c r="M27" s="245">
        <f t="shared" si="6"/>
        <v>0</v>
      </c>
      <c r="N27" s="391"/>
      <c r="O27" s="391"/>
      <c r="P27" s="51">
        <f t="shared" si="7"/>
        <v>0</v>
      </c>
      <c r="Q27" s="390"/>
      <c r="R27" s="390"/>
      <c r="S27" s="137"/>
      <c r="T27" s="389">
        <f>+G27*40</f>
        <v>0</v>
      </c>
      <c r="U27" s="245">
        <f t="shared" si="1"/>
        <v>0</v>
      </c>
      <c r="V27" s="245">
        <f t="shared" si="2"/>
        <v>0</v>
      </c>
      <c r="W27" s="245">
        <f t="shared" si="11"/>
        <v>0</v>
      </c>
      <c r="X27" s="245"/>
      <c r="Y27" s="245">
        <f t="shared" si="8"/>
        <v>0</v>
      </c>
      <c r="AA27" s="245">
        <f t="shared" si="9"/>
        <v>0</v>
      </c>
      <c r="AB27" s="403">
        <f t="shared" si="12"/>
        <v>0</v>
      </c>
      <c r="AC27" s="400">
        <f t="shared" si="10"/>
        <v>0</v>
      </c>
    </row>
    <row r="28" spans="2:30" s="39" customFormat="1" ht="18" customHeight="1">
      <c r="C28" s="369"/>
      <c r="D28" s="393"/>
      <c r="E28" s="393"/>
      <c r="F28" s="393"/>
      <c r="G28" s="394"/>
      <c r="H28" s="394"/>
      <c r="I28" s="390"/>
      <c r="J28" s="47"/>
      <c r="K28" s="245">
        <f t="shared" si="5"/>
        <v>0</v>
      </c>
      <c r="L28" s="245">
        <f t="shared" si="0"/>
        <v>0</v>
      </c>
      <c r="M28" s="245">
        <f t="shared" si="6"/>
        <v>0</v>
      </c>
      <c r="N28" s="391"/>
      <c r="O28" s="391"/>
      <c r="P28" s="51">
        <f t="shared" si="7"/>
        <v>0</v>
      </c>
      <c r="Q28" s="390"/>
      <c r="R28" s="390"/>
      <c r="S28" s="137"/>
      <c r="T28" s="389"/>
      <c r="U28" s="245">
        <f t="shared" si="1"/>
        <v>0</v>
      </c>
      <c r="V28" s="245">
        <f t="shared" si="2"/>
        <v>0</v>
      </c>
      <c r="W28" s="245">
        <f t="shared" si="11"/>
        <v>0</v>
      </c>
      <c r="X28" s="245"/>
      <c r="Y28" s="245">
        <f t="shared" si="8"/>
        <v>0</v>
      </c>
      <c r="AA28" s="245">
        <f t="shared" si="9"/>
        <v>0</v>
      </c>
      <c r="AB28" s="403">
        <f t="shared" si="12"/>
        <v>0</v>
      </c>
      <c r="AC28" s="400">
        <f t="shared" si="10"/>
        <v>0</v>
      </c>
    </row>
    <row r="29" spans="2:30" s="39" customFormat="1" ht="18" customHeight="1" thickBot="1">
      <c r="C29" s="395"/>
      <c r="D29" s="396"/>
      <c r="E29" s="396"/>
      <c r="F29" s="396"/>
      <c r="G29" s="397"/>
      <c r="H29" s="397"/>
      <c r="I29" s="390"/>
      <c r="J29" s="47"/>
      <c r="K29" s="245">
        <f t="shared" si="5"/>
        <v>0</v>
      </c>
      <c r="L29" s="245">
        <f t="shared" si="0"/>
        <v>0</v>
      </c>
      <c r="M29" s="245">
        <f t="shared" si="6"/>
        <v>0</v>
      </c>
      <c r="N29" s="391"/>
      <c r="O29" s="391"/>
      <c r="P29" s="51">
        <f t="shared" si="7"/>
        <v>0</v>
      </c>
      <c r="Q29" s="390"/>
      <c r="R29" s="390"/>
      <c r="S29" s="137"/>
      <c r="T29" s="389"/>
      <c r="U29" s="245">
        <f t="shared" si="1"/>
        <v>0</v>
      </c>
      <c r="V29" s="245">
        <f t="shared" si="2"/>
        <v>0</v>
      </c>
      <c r="W29" s="245">
        <f t="shared" si="11"/>
        <v>0</v>
      </c>
      <c r="X29" s="245"/>
      <c r="Y29" s="245">
        <f t="shared" si="8"/>
        <v>0</v>
      </c>
      <c r="AA29" s="245">
        <f t="shared" si="9"/>
        <v>0</v>
      </c>
      <c r="AB29" s="404">
        <f t="shared" si="12"/>
        <v>0</v>
      </c>
      <c r="AC29" s="401">
        <f t="shared" si="10"/>
        <v>0</v>
      </c>
    </row>
    <row r="30" spans="2:30" s="39" customFormat="1" ht="18" customHeight="1" thickBot="1">
      <c r="B30" s="93"/>
      <c r="C30" s="382" t="s">
        <v>5</v>
      </c>
      <c r="D30" s="382"/>
      <c r="E30" s="383"/>
      <c r="F30" s="383"/>
      <c r="G30" s="383"/>
      <c r="H30" s="383">
        <f>SUM(H12:H29)</f>
        <v>0</v>
      </c>
      <c r="I30" s="471"/>
      <c r="J30" s="43"/>
      <c r="K30" s="384">
        <f>SUM(K12:K29)</f>
        <v>0</v>
      </c>
      <c r="L30" s="385">
        <f>SUM(L12:L29)</f>
        <v>0</v>
      </c>
      <c r="M30" s="385"/>
      <c r="N30" s="386">
        <f>SUM(N12:N29)</f>
        <v>0</v>
      </c>
      <c r="O30" s="386">
        <f>SUM(O12:O29)</f>
        <v>0</v>
      </c>
      <c r="P30" s="385">
        <f>SUM(P12:P29)</f>
        <v>0</v>
      </c>
      <c r="Q30" s="385"/>
      <c r="R30" s="472"/>
      <c r="S30" s="149"/>
      <c r="T30" s="384">
        <f>SUM(T12:T29)</f>
        <v>0</v>
      </c>
      <c r="U30" s="385">
        <f>SUM(U12:U29)</f>
        <v>0</v>
      </c>
      <c r="V30" s="385"/>
      <c r="W30" s="385">
        <f>SUM(W12:W29)</f>
        <v>0</v>
      </c>
      <c r="X30" s="385"/>
      <c r="Y30" s="472">
        <f>SUM(Y12:Y29)</f>
        <v>0</v>
      </c>
      <c r="Z30" s="93"/>
      <c r="AA30" s="384">
        <f>SUM(AA12:AA29)</f>
        <v>0</v>
      </c>
      <c r="AB30" s="385">
        <f>SUM(AB12:AB29)</f>
        <v>0</v>
      </c>
      <c r="AC30" s="472">
        <f>SUM(AC12:AC29)</f>
        <v>0</v>
      </c>
      <c r="AD30" s="93"/>
    </row>
    <row r="31" spans="2:30" s="39" customFormat="1">
      <c r="C31" s="57"/>
      <c r="D31" s="57"/>
      <c r="E31" s="57"/>
      <c r="F31" s="57"/>
      <c r="G31" s="163"/>
      <c r="H31" s="163"/>
      <c r="I31" s="381"/>
      <c r="J31" s="138"/>
      <c r="K31" s="166"/>
      <c r="L31" s="139"/>
      <c r="M31" s="139"/>
      <c r="N31" s="168"/>
      <c r="O31" s="168"/>
      <c r="P31" s="139"/>
      <c r="Q31" s="139"/>
      <c r="R31" s="139"/>
      <c r="S31" s="138"/>
      <c r="T31" s="139"/>
      <c r="U31" s="139"/>
      <c r="V31" s="139"/>
      <c r="W31" s="139"/>
      <c r="X31" s="139"/>
      <c r="Y31" s="139"/>
      <c r="AA31" s="39" t="s">
        <v>156</v>
      </c>
      <c r="AB31" s="186" t="e">
        <f>+AB30/AC33</f>
        <v>#DIV/0!</v>
      </c>
      <c r="AC31" s="242" t="e">
        <f>+AC30/AC33</f>
        <v>#DIV/0!</v>
      </c>
    </row>
    <row r="32" spans="2:30" s="39" customFormat="1">
      <c r="C32" s="57"/>
      <c r="D32" s="57"/>
      <c r="E32" s="57"/>
      <c r="F32" s="57"/>
      <c r="G32" s="163"/>
      <c r="H32" s="163"/>
      <c r="I32" s="139"/>
      <c r="J32" s="138"/>
      <c r="K32" s="166"/>
      <c r="L32" s="139"/>
      <c r="M32" s="139"/>
      <c r="N32" s="168"/>
      <c r="O32" s="168"/>
      <c r="P32" s="139"/>
      <c r="Q32" s="139"/>
      <c r="R32" s="139"/>
      <c r="S32" s="138"/>
      <c r="T32" s="139"/>
      <c r="U32" s="139"/>
      <c r="V32" s="139"/>
      <c r="W32" s="139"/>
      <c r="X32" s="139"/>
      <c r="Y32" s="139"/>
      <c r="AB32" s="186"/>
      <c r="AC32" s="242"/>
    </row>
    <row r="33" spans="3:29" s="39" customFormat="1">
      <c r="C33" s="57"/>
      <c r="D33" s="57"/>
      <c r="E33" s="57"/>
      <c r="F33" s="57"/>
      <c r="G33" s="163"/>
      <c r="H33" s="163"/>
      <c r="I33" s="139"/>
      <c r="J33" s="138"/>
      <c r="K33" s="166"/>
      <c r="L33" s="139"/>
      <c r="M33" s="139"/>
      <c r="N33" s="168"/>
      <c r="O33" s="168"/>
      <c r="P33" s="139"/>
      <c r="Q33" s="139"/>
      <c r="R33" s="139"/>
      <c r="S33" s="138"/>
      <c r="T33" s="139"/>
      <c r="U33" s="139"/>
      <c r="V33" s="139"/>
      <c r="W33" s="139"/>
      <c r="X33" s="139"/>
      <c r="Y33" s="139"/>
      <c r="AA33" s="34" t="s">
        <v>154</v>
      </c>
      <c r="AB33" s="230"/>
      <c r="AC33" s="398"/>
    </row>
    <row r="34" spans="3:29" s="39" customFormat="1">
      <c r="C34" s="57"/>
      <c r="D34" s="57"/>
      <c r="E34" s="57"/>
      <c r="F34" s="57"/>
      <c r="G34" s="163"/>
      <c r="H34" s="163"/>
      <c r="I34" s="139"/>
      <c r="J34" s="138"/>
      <c r="K34" s="166"/>
      <c r="L34" s="139"/>
      <c r="M34" s="139"/>
      <c r="N34" s="168"/>
      <c r="O34" s="168"/>
      <c r="P34" s="139"/>
      <c r="Q34" s="139"/>
      <c r="R34" s="139"/>
      <c r="S34" s="138"/>
      <c r="T34" s="139"/>
      <c r="U34" s="139"/>
      <c r="V34" s="139"/>
      <c r="W34" s="139"/>
      <c r="X34" s="139"/>
      <c r="Y34" s="139"/>
      <c r="AA34" s="34"/>
      <c r="AB34" s="230"/>
    </row>
    <row r="35" spans="3:29" s="39" customFormat="1" ht="15">
      <c r="C35" s="216" t="s">
        <v>163</v>
      </c>
      <c r="D35" s="140"/>
      <c r="E35" s="140"/>
      <c r="F35" s="140"/>
      <c r="G35" s="162"/>
      <c r="H35" s="162"/>
      <c r="I35" s="52"/>
      <c r="J35" s="47"/>
      <c r="K35" s="52"/>
      <c r="L35" s="52"/>
      <c r="M35" s="52"/>
      <c r="N35" s="169"/>
      <c r="O35" s="169"/>
      <c r="P35" s="52"/>
      <c r="Q35" s="52"/>
      <c r="R35" s="52"/>
      <c r="S35" s="137"/>
      <c r="T35" s="52"/>
      <c r="U35" s="52"/>
      <c r="V35" s="52"/>
      <c r="W35" s="52"/>
      <c r="X35" s="52"/>
      <c r="Y35" s="52"/>
      <c r="AB35" s="231"/>
    </row>
    <row r="36" spans="3:29" s="39" customFormat="1" ht="14.25">
      <c r="C36" s="356" t="s">
        <v>221</v>
      </c>
      <c r="D36" s="57"/>
      <c r="E36" s="57"/>
      <c r="F36" s="57"/>
      <c r="G36" s="161"/>
      <c r="H36" s="161"/>
      <c r="I36" s="141"/>
      <c r="J36" s="124"/>
      <c r="K36" s="141"/>
      <c r="L36" s="141"/>
      <c r="M36" s="141"/>
      <c r="N36" s="150"/>
      <c r="O36" s="150"/>
      <c r="P36" s="141"/>
      <c r="Q36" s="141"/>
      <c r="R36" s="141"/>
      <c r="S36" s="124"/>
      <c r="T36" s="141"/>
      <c r="U36" s="141"/>
      <c r="V36" s="141"/>
      <c r="W36" s="141"/>
      <c r="X36" s="141"/>
      <c r="Y36" s="141"/>
    </row>
    <row r="37" spans="3:29" s="39" customFormat="1" ht="14.25">
      <c r="C37" s="357" t="s">
        <v>222</v>
      </c>
      <c r="D37" s="57"/>
      <c r="E37" s="57"/>
      <c r="F37" s="57"/>
      <c r="G37" s="161"/>
      <c r="H37" s="161"/>
      <c r="I37" s="142"/>
      <c r="J37" s="124"/>
      <c r="K37" s="143"/>
      <c r="L37" s="143"/>
      <c r="M37" s="143"/>
      <c r="N37" s="168"/>
      <c r="O37" s="168"/>
      <c r="P37" s="142"/>
      <c r="Q37" s="142"/>
      <c r="R37" s="142"/>
      <c r="S37" s="124"/>
      <c r="T37" s="143"/>
      <c r="U37" s="143"/>
      <c r="V37" s="143"/>
      <c r="W37" s="143"/>
      <c r="X37" s="143"/>
      <c r="Y37" s="143"/>
      <c r="AB37" s="231"/>
    </row>
    <row r="38" spans="3:29" s="39" customFormat="1" ht="14.25">
      <c r="C38" s="357" t="s">
        <v>223</v>
      </c>
      <c r="D38" s="1"/>
      <c r="E38" s="1"/>
      <c r="F38" s="1"/>
      <c r="G38" s="161"/>
      <c r="H38" s="161"/>
      <c r="I38" s="126"/>
      <c r="J38" s="124"/>
      <c r="K38" s="144"/>
      <c r="L38" s="144"/>
      <c r="M38" s="144"/>
      <c r="N38" s="168"/>
      <c r="O38" s="168"/>
      <c r="P38" s="126"/>
      <c r="Q38" s="126"/>
      <c r="R38" s="126"/>
      <c r="S38" s="124"/>
      <c r="T38" s="144"/>
      <c r="U38" s="144"/>
      <c r="V38" s="144"/>
      <c r="W38" s="144"/>
      <c r="X38" s="144"/>
      <c r="Y38" s="144"/>
      <c r="AB38" s="231"/>
    </row>
    <row r="39" spans="3:29" s="39" customFormat="1" ht="14.25">
      <c r="C39" s="379" t="s">
        <v>224</v>
      </c>
      <c r="D39" s="125"/>
      <c r="E39" s="125"/>
      <c r="F39" s="125"/>
      <c r="G39" s="164"/>
      <c r="H39" s="164"/>
      <c r="I39" s="126"/>
      <c r="J39" s="124"/>
      <c r="K39" s="125"/>
      <c r="L39" s="125"/>
      <c r="M39" s="125"/>
      <c r="N39" s="164"/>
      <c r="O39" s="164"/>
      <c r="P39" s="126"/>
      <c r="Q39" s="126"/>
      <c r="R39" s="126"/>
      <c r="S39" s="125"/>
      <c r="T39" s="125"/>
      <c r="U39" s="125"/>
      <c r="V39" s="125"/>
      <c r="W39" s="125"/>
      <c r="X39" s="125"/>
      <c r="Y39" s="125"/>
      <c r="AB39" s="231"/>
    </row>
    <row r="40" spans="3:29" s="39" customFormat="1" ht="14.25">
      <c r="C40" s="380" t="s">
        <v>225</v>
      </c>
      <c r="D40" s="125"/>
      <c r="E40" s="125"/>
      <c r="F40" s="125"/>
      <c r="G40" s="164"/>
      <c r="H40" s="164"/>
      <c r="I40" s="126"/>
      <c r="J40" s="124"/>
      <c r="K40" s="125"/>
      <c r="L40" s="125"/>
      <c r="M40" s="125"/>
      <c r="N40" s="164"/>
      <c r="O40" s="164"/>
      <c r="P40" s="126"/>
      <c r="Q40" s="126"/>
      <c r="R40" s="126"/>
      <c r="S40" s="125"/>
      <c r="T40" s="125"/>
      <c r="U40" s="125"/>
      <c r="V40" s="125"/>
      <c r="W40" s="125"/>
      <c r="X40" s="125"/>
      <c r="Y40" s="125"/>
      <c r="AB40" s="231"/>
    </row>
    <row r="41" spans="3:29" s="39" customFormat="1" ht="14.25">
      <c r="C41" s="380" t="s">
        <v>226</v>
      </c>
      <c r="D41" s="57"/>
      <c r="E41" s="57"/>
      <c r="F41" s="57"/>
      <c r="G41" s="164"/>
      <c r="H41" s="164"/>
      <c r="I41" s="126"/>
      <c r="J41" s="124"/>
      <c r="K41" s="125"/>
      <c r="L41" s="125"/>
      <c r="M41" s="125"/>
      <c r="N41" s="164"/>
      <c r="O41" s="164"/>
      <c r="P41" s="126"/>
      <c r="Q41" s="126"/>
      <c r="R41" s="126"/>
      <c r="S41" s="125"/>
      <c r="T41" s="125"/>
      <c r="U41" s="125"/>
      <c r="V41" s="125"/>
      <c r="W41" s="125"/>
      <c r="X41" s="125"/>
      <c r="Y41" s="125"/>
      <c r="AB41" s="231"/>
    </row>
    <row r="42" spans="3:29" s="39" customFormat="1" ht="14.25">
      <c r="C42" s="380" t="s">
        <v>227</v>
      </c>
      <c r="D42" s="57"/>
      <c r="E42" s="57"/>
      <c r="F42" s="57"/>
      <c r="G42" s="164"/>
      <c r="H42" s="164"/>
      <c r="I42" s="126"/>
      <c r="J42" s="124"/>
      <c r="K42" s="125"/>
      <c r="L42" s="125"/>
      <c r="M42" s="125"/>
      <c r="N42" s="164"/>
      <c r="O42" s="164"/>
      <c r="P42" s="126"/>
      <c r="Q42" s="126"/>
      <c r="R42" s="126"/>
      <c r="S42" s="125"/>
      <c r="T42" s="125"/>
      <c r="U42" s="125"/>
      <c r="V42" s="125"/>
      <c r="W42" s="125"/>
      <c r="X42" s="125"/>
      <c r="Y42" s="125"/>
      <c r="AB42" s="231"/>
    </row>
    <row r="43" spans="3:29" s="39" customFormat="1" ht="14.25">
      <c r="C43" s="380" t="s">
        <v>228</v>
      </c>
      <c r="D43" s="57"/>
      <c r="E43" s="57"/>
      <c r="F43" s="57"/>
      <c r="G43" s="164"/>
      <c r="H43" s="164"/>
      <c r="I43" s="126"/>
      <c r="J43" s="124"/>
      <c r="K43" s="125"/>
      <c r="L43" s="125"/>
      <c r="M43" s="125"/>
      <c r="N43" s="164"/>
      <c r="O43" s="164"/>
      <c r="P43" s="126"/>
      <c r="Q43" s="126"/>
      <c r="R43" s="126"/>
      <c r="S43" s="125"/>
      <c r="T43" s="125"/>
      <c r="U43" s="125"/>
      <c r="V43" s="125"/>
      <c r="W43" s="125"/>
      <c r="X43" s="125"/>
      <c r="Y43" s="125"/>
      <c r="AB43" s="231"/>
    </row>
    <row r="44" spans="3:29" s="39" customFormat="1" ht="14.25">
      <c r="C44" s="380" t="s">
        <v>229</v>
      </c>
      <c r="D44" s="125"/>
      <c r="E44" s="125"/>
      <c r="F44" s="125"/>
      <c r="G44" s="164"/>
      <c r="H44" s="164"/>
      <c r="I44" s="126"/>
      <c r="J44" s="124"/>
      <c r="K44" s="125"/>
      <c r="L44" s="125"/>
      <c r="M44" s="125"/>
      <c r="N44" s="164"/>
      <c r="O44" s="164"/>
      <c r="P44" s="126"/>
      <c r="Q44" s="126"/>
      <c r="R44" s="126"/>
      <c r="S44" s="125"/>
      <c r="T44" s="125"/>
      <c r="U44" s="125"/>
      <c r="V44" s="125"/>
      <c r="W44" s="125"/>
      <c r="X44" s="125"/>
      <c r="Y44" s="125"/>
      <c r="AB44" s="231"/>
    </row>
    <row r="45" spans="3:29" s="39" customFormat="1" ht="14.25">
      <c r="C45" s="380" t="s">
        <v>181</v>
      </c>
      <c r="D45" s="125"/>
      <c r="E45" s="125"/>
      <c r="F45" s="125"/>
      <c r="G45" s="164"/>
      <c r="H45" s="164"/>
      <c r="I45" s="126"/>
      <c r="J45" s="124"/>
      <c r="K45" s="125"/>
      <c r="L45" s="125"/>
      <c r="M45" s="125"/>
      <c r="N45" s="164"/>
      <c r="O45" s="164"/>
      <c r="P45" s="126"/>
      <c r="Q45" s="126"/>
      <c r="R45" s="126"/>
      <c r="S45" s="125"/>
      <c r="T45" s="125"/>
      <c r="U45" s="125"/>
      <c r="V45" s="125"/>
      <c r="W45" s="125"/>
      <c r="X45" s="125"/>
      <c r="Y45" s="125"/>
      <c r="AB45" s="231"/>
    </row>
    <row r="46" spans="3:29" s="39" customFormat="1" ht="14.25">
      <c r="C46" s="380" t="s">
        <v>182</v>
      </c>
      <c r="D46" s="125"/>
      <c r="E46" s="125"/>
      <c r="F46" s="125"/>
      <c r="G46" s="164"/>
      <c r="H46" s="164"/>
      <c r="I46" s="126"/>
      <c r="J46" s="124"/>
      <c r="K46" s="125"/>
      <c r="L46" s="125"/>
      <c r="M46" s="125"/>
      <c r="N46" s="164"/>
      <c r="O46" s="164"/>
      <c r="P46" s="126"/>
      <c r="Q46" s="126"/>
      <c r="R46" s="126"/>
      <c r="S46" s="125"/>
      <c r="T46" s="125"/>
      <c r="U46" s="125"/>
      <c r="V46" s="125"/>
      <c r="W46" s="125"/>
      <c r="X46" s="125"/>
      <c r="Y46" s="125"/>
      <c r="AB46" s="231"/>
    </row>
    <row r="47" spans="3:29" s="39" customFormat="1" ht="14.25">
      <c r="C47" s="380" t="s">
        <v>183</v>
      </c>
      <c r="D47" s="1"/>
      <c r="E47" s="1"/>
      <c r="F47" s="1"/>
      <c r="G47" s="161"/>
      <c r="H47" s="161"/>
      <c r="I47" s="126"/>
      <c r="J47" s="124"/>
      <c r="K47" s="144"/>
      <c r="L47" s="144"/>
      <c r="M47" s="144"/>
      <c r="N47" s="168"/>
      <c r="O47" s="168"/>
      <c r="P47" s="126"/>
      <c r="Q47" s="126"/>
      <c r="R47" s="126"/>
      <c r="S47" s="124"/>
      <c r="T47" s="144"/>
      <c r="U47" s="144"/>
      <c r="V47" s="144"/>
      <c r="W47" s="144"/>
      <c r="X47" s="144"/>
      <c r="Y47" s="144"/>
      <c r="AB47" s="231"/>
    </row>
    <row r="48" spans="3:29" s="34" customFormat="1">
      <c r="C48" s="4"/>
      <c r="D48" s="4"/>
      <c r="E48" s="4"/>
      <c r="F48" s="4"/>
      <c r="G48" s="160"/>
      <c r="H48" s="160"/>
      <c r="I48" s="3"/>
      <c r="J48" s="131"/>
      <c r="K48" s="2"/>
      <c r="L48" s="2"/>
      <c r="M48" s="2"/>
      <c r="N48" s="170"/>
      <c r="O48" s="170"/>
      <c r="P48" s="3"/>
      <c r="Q48" s="3"/>
      <c r="R48" s="3"/>
      <c r="S48" s="131"/>
      <c r="T48" s="2"/>
      <c r="U48" s="2"/>
      <c r="V48" s="2"/>
      <c r="W48" s="2"/>
      <c r="X48" s="2"/>
      <c r="Y48" s="2"/>
      <c r="AB48" s="230"/>
    </row>
    <row r="50" spans="3:28" s="39" customFormat="1" ht="18" customHeight="1">
      <c r="C50" s="145"/>
      <c r="D50" s="145"/>
      <c r="E50" s="145"/>
      <c r="F50" s="145"/>
      <c r="G50" s="165"/>
      <c r="H50" s="165"/>
      <c r="I50" s="105"/>
      <c r="J50" s="106"/>
      <c r="K50" s="105"/>
      <c r="L50" s="105"/>
      <c r="M50" s="105"/>
      <c r="N50" s="171"/>
      <c r="O50" s="171"/>
      <c r="P50" s="105"/>
      <c r="Q50" s="105"/>
      <c r="R50" s="105"/>
      <c r="S50" s="116"/>
      <c r="T50" s="105"/>
      <c r="U50" s="105"/>
      <c r="V50" s="105"/>
      <c r="W50" s="105"/>
      <c r="X50" s="105"/>
      <c r="Y50" s="105"/>
      <c r="AB50" s="231"/>
    </row>
  </sheetData>
  <mergeCells count="10">
    <mergeCell ref="C1:AC1"/>
    <mergeCell ref="P9:P11"/>
    <mergeCell ref="C3:AC3"/>
    <mergeCell ref="C4:AC4"/>
    <mergeCell ref="AA9:AA11"/>
    <mergeCell ref="AB9:AB11"/>
    <mergeCell ref="AC9:AC11"/>
    <mergeCell ref="Y9:Y11"/>
    <mergeCell ref="Q9:Q11"/>
    <mergeCell ref="R9:R11"/>
  </mergeCells>
  <dataValidations count="2">
    <dataValidation type="list" showInputMessage="1" showErrorMessage="1" sqref="Q12:R29">
      <formula1>"Yes, No"</formula1>
    </dataValidation>
    <dataValidation type="list" allowBlank="1" showInputMessage="1" showErrorMessage="1" sqref="I12:I29">
      <formula1>"Active, As Needed, Laid Off, Furlough"</formula1>
    </dataValidation>
  </dataValidations>
  <pageMargins left="0.25" right="0.25" top="0.75" bottom="0.75" header="0.3" footer="0.3"/>
  <pageSetup scale="84" orientation="landscape" cellComments="atEnd" r:id="rId1"/>
  <colBreaks count="3" manualBreakCount="3">
    <brk id="10" max="1048575" man="1"/>
    <brk id="19" max="1048575" man="1"/>
    <brk id="25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C1:AC55"/>
  <sheetViews>
    <sheetView showGridLines="0" zoomScaleNormal="100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G51" sqref="G51"/>
    </sheetView>
  </sheetViews>
  <sheetFormatPr defaultColWidth="9.140625" defaultRowHeight="12.75"/>
  <cols>
    <col min="1" max="2" width="1.85546875" style="284" customWidth="1"/>
    <col min="3" max="3" width="25.140625" style="284" customWidth="1"/>
    <col min="4" max="4" width="18.42578125" style="284" customWidth="1"/>
    <col min="5" max="5" width="12.7109375" style="275" bestFit="1" customWidth="1"/>
    <col min="6" max="6" width="12.140625" style="275" customWidth="1"/>
    <col min="7" max="7" width="12.140625" style="284" customWidth="1"/>
    <col min="8" max="8" width="12.140625" style="275" customWidth="1"/>
    <col min="9" max="9" width="10.28515625" style="284" bestFit="1" customWidth="1"/>
    <col min="10" max="10" width="11.42578125" style="284" bestFit="1" customWidth="1"/>
    <col min="11" max="11" width="29" style="285" customWidth="1"/>
    <col min="12" max="18" width="8.42578125" style="284" customWidth="1"/>
    <col min="19" max="19" width="7.7109375" style="284" customWidth="1"/>
    <col min="20" max="20" width="9.42578125" style="284" customWidth="1"/>
    <col min="21" max="16384" width="9.140625" style="284"/>
  </cols>
  <sheetData>
    <row r="1" spans="3:29" ht="15.75">
      <c r="C1" s="488" t="s">
        <v>203</v>
      </c>
      <c r="D1" s="488"/>
      <c r="E1" s="488"/>
      <c r="F1" s="488"/>
      <c r="G1" s="488"/>
      <c r="H1" s="488"/>
      <c r="I1" s="488"/>
      <c r="J1" s="488"/>
      <c r="K1" s="488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</row>
    <row r="3" spans="3:29" s="266" customFormat="1" ht="18" customHeight="1">
      <c r="C3" s="520" t="str">
        <f>+'Tab A - Revenue Costs Detail'!B3</f>
        <v>ENTER ASC NAME HERE (TAB A, ROW 3)</v>
      </c>
      <c r="D3" s="521"/>
      <c r="E3" s="521"/>
      <c r="F3" s="521"/>
      <c r="G3" s="521"/>
      <c r="H3" s="521"/>
      <c r="I3" s="521"/>
      <c r="J3" s="521"/>
      <c r="K3" s="521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5"/>
    </row>
    <row r="4" spans="3:29" s="267" customFormat="1" ht="18" customHeight="1">
      <c r="C4" s="516" t="s">
        <v>230</v>
      </c>
      <c r="D4" s="516"/>
      <c r="E4" s="517"/>
      <c r="F4" s="517"/>
      <c r="G4" s="517"/>
      <c r="H4" s="517"/>
      <c r="I4" s="517"/>
      <c r="J4" s="517"/>
      <c r="K4" s="517"/>
    </row>
    <row r="5" spans="3:29" s="267" customFormat="1" ht="11.1" customHeight="1">
      <c r="C5" s="409"/>
      <c r="D5" s="409"/>
      <c r="E5" s="410"/>
      <c r="F5" s="410"/>
      <c r="G5" s="410"/>
      <c r="H5" s="410"/>
      <c r="I5" s="410"/>
      <c r="J5" s="410"/>
      <c r="K5" s="410"/>
    </row>
    <row r="6" spans="3:29" s="268" customFormat="1" ht="6.95" customHeight="1">
      <c r="C6" s="518"/>
      <c r="D6" s="518"/>
      <c r="E6" s="519"/>
      <c r="F6" s="519"/>
      <c r="G6" s="519"/>
      <c r="H6" s="519"/>
      <c r="I6" s="519"/>
      <c r="J6" s="519"/>
      <c r="K6" s="519"/>
    </row>
    <row r="7" spans="3:29" s="474" customFormat="1" ht="9.9499999999999993" customHeight="1">
      <c r="C7" s="473"/>
      <c r="D7" s="473"/>
      <c r="E7" s="422"/>
      <c r="F7" s="422"/>
      <c r="G7" s="422"/>
      <c r="H7" s="422"/>
      <c r="I7" s="422"/>
      <c r="J7" s="422"/>
      <c r="K7" s="422"/>
    </row>
    <row r="8" spans="3:29" s="270" customFormat="1" ht="51">
      <c r="C8" s="232" t="s">
        <v>132</v>
      </c>
      <c r="D8" s="232" t="s">
        <v>49</v>
      </c>
      <c r="E8" s="233" t="s">
        <v>127</v>
      </c>
      <c r="F8" s="233" t="s">
        <v>128</v>
      </c>
      <c r="G8" s="234" t="s">
        <v>25</v>
      </c>
      <c r="H8" s="233" t="s">
        <v>133</v>
      </c>
      <c r="I8" s="234" t="s">
        <v>50</v>
      </c>
      <c r="J8" s="234" t="s">
        <v>31</v>
      </c>
      <c r="K8" s="234" t="s">
        <v>30</v>
      </c>
      <c r="L8" s="269"/>
      <c r="M8" s="269"/>
      <c r="N8" s="269"/>
      <c r="O8" s="269"/>
      <c r="P8" s="269"/>
      <c r="Q8" s="269"/>
      <c r="R8" s="269"/>
      <c r="S8" s="269"/>
      <c r="T8" s="269"/>
    </row>
    <row r="9" spans="3:29" s="237" customFormat="1">
      <c r="C9" s="436" t="s">
        <v>51</v>
      </c>
      <c r="D9" s="437"/>
      <c r="E9" s="438"/>
      <c r="F9" s="438"/>
      <c r="G9" s="439"/>
      <c r="H9" s="438"/>
      <c r="I9" s="440"/>
      <c r="J9" s="440"/>
      <c r="K9" s="441"/>
      <c r="L9" s="271"/>
      <c r="M9" s="271"/>
      <c r="N9" s="271"/>
      <c r="O9" s="271"/>
      <c r="P9" s="271"/>
      <c r="Q9" s="271"/>
      <c r="R9" s="271"/>
      <c r="S9" s="271"/>
      <c r="T9" s="271"/>
    </row>
    <row r="10" spans="3:29" s="237" customFormat="1">
      <c r="C10" s="286"/>
      <c r="D10" s="286"/>
      <c r="E10" s="413"/>
      <c r="F10" s="287">
        <f>+E10/12</f>
        <v>0</v>
      </c>
      <c r="G10" s="414"/>
      <c r="H10" s="412"/>
      <c r="I10" s="414"/>
      <c r="J10" s="414"/>
      <c r="K10" s="415"/>
      <c r="L10" s="235"/>
      <c r="M10" s="235"/>
      <c r="N10" s="235"/>
      <c r="O10" s="235"/>
      <c r="P10" s="235"/>
      <c r="Q10" s="235"/>
      <c r="R10" s="235"/>
      <c r="S10" s="235"/>
      <c r="T10" s="235"/>
    </row>
    <row r="11" spans="3:29" s="237" customFormat="1">
      <c r="C11" s="286"/>
      <c r="D11" s="286"/>
      <c r="E11" s="413"/>
      <c r="F11" s="287">
        <f t="shared" ref="F11:F13" si="0">+E11/12</f>
        <v>0</v>
      </c>
      <c r="G11" s="414"/>
      <c r="H11" s="412"/>
      <c r="I11" s="414"/>
      <c r="J11" s="414"/>
      <c r="K11" s="415"/>
      <c r="L11" s="235"/>
      <c r="M11" s="235"/>
      <c r="N11" s="235"/>
      <c r="O11" s="235"/>
      <c r="P11" s="235"/>
      <c r="Q11" s="235"/>
      <c r="R11" s="235"/>
      <c r="S11" s="235"/>
      <c r="T11" s="235"/>
    </row>
    <row r="12" spans="3:29" s="237" customFormat="1">
      <c r="C12" s="286"/>
      <c r="D12" s="286"/>
      <c r="E12" s="413"/>
      <c r="F12" s="287">
        <f t="shared" si="0"/>
        <v>0</v>
      </c>
      <c r="G12" s="414"/>
      <c r="H12" s="412"/>
      <c r="I12" s="414"/>
      <c r="J12" s="414"/>
      <c r="K12" s="415"/>
      <c r="L12" s="235"/>
      <c r="M12" s="235"/>
      <c r="N12" s="235"/>
      <c r="O12" s="235"/>
      <c r="P12" s="235"/>
      <c r="Q12" s="235"/>
      <c r="R12" s="235"/>
      <c r="S12" s="235"/>
      <c r="T12" s="235"/>
    </row>
    <row r="13" spans="3:29" s="237" customFormat="1">
      <c r="C13" s="286"/>
      <c r="D13" s="286"/>
      <c r="E13" s="413"/>
      <c r="F13" s="287">
        <f t="shared" si="0"/>
        <v>0</v>
      </c>
      <c r="G13" s="414"/>
      <c r="H13" s="412"/>
      <c r="I13" s="414"/>
      <c r="J13" s="414"/>
      <c r="K13" s="415"/>
      <c r="L13" s="235"/>
      <c r="M13" s="235"/>
      <c r="N13" s="235"/>
      <c r="O13" s="235"/>
      <c r="P13" s="235"/>
      <c r="Q13" s="235"/>
      <c r="R13" s="235"/>
      <c r="S13" s="235"/>
      <c r="T13" s="235"/>
    </row>
    <row r="14" spans="3:29" s="237" customFormat="1" ht="15" customHeight="1">
      <c r="C14" s="416"/>
      <c r="D14" s="416"/>
      <c r="E14" s="417"/>
      <c r="F14" s="417"/>
      <c r="G14" s="418"/>
      <c r="H14" s="419"/>
      <c r="I14" s="418"/>
      <c r="J14" s="418"/>
      <c r="K14" s="420"/>
      <c r="L14" s="235"/>
      <c r="M14" s="235"/>
      <c r="N14" s="235"/>
      <c r="O14" s="235"/>
      <c r="P14" s="235"/>
      <c r="Q14" s="235"/>
      <c r="R14" s="235"/>
      <c r="S14" s="235"/>
      <c r="T14" s="235"/>
    </row>
    <row r="15" spans="3:29" s="237" customFormat="1">
      <c r="C15" s="436" t="s">
        <v>29</v>
      </c>
      <c r="D15" s="442"/>
      <c r="E15" s="443"/>
      <c r="F15" s="443"/>
      <c r="G15" s="439"/>
      <c r="H15" s="438"/>
      <c r="I15" s="444"/>
      <c r="J15" s="444"/>
      <c r="K15" s="445"/>
      <c r="L15" s="236"/>
      <c r="M15" s="236"/>
      <c r="N15" s="236"/>
      <c r="O15" s="236"/>
      <c r="P15" s="236"/>
      <c r="Q15" s="236"/>
      <c r="R15" s="236"/>
      <c r="S15" s="236"/>
      <c r="T15" s="235"/>
    </row>
    <row r="16" spans="3:29" s="237" customFormat="1">
      <c r="C16" s="286"/>
      <c r="D16" s="286"/>
      <c r="E16" s="413"/>
      <c r="F16" s="287">
        <f t="shared" ref="F16:F22" si="1">+E16/12</f>
        <v>0</v>
      </c>
      <c r="G16" s="414"/>
      <c r="H16" s="412"/>
      <c r="I16" s="414"/>
      <c r="J16" s="414"/>
      <c r="K16" s="415"/>
      <c r="L16" s="235"/>
      <c r="M16" s="236"/>
      <c r="N16" s="235"/>
      <c r="O16" s="236"/>
      <c r="P16" s="235"/>
      <c r="Q16" s="236"/>
      <c r="R16" s="236"/>
      <c r="S16" s="236"/>
      <c r="T16" s="235"/>
    </row>
    <row r="17" spans="3:20" s="237" customFormat="1">
      <c r="C17" s="286"/>
      <c r="D17" s="286"/>
      <c r="E17" s="413"/>
      <c r="F17" s="287">
        <f t="shared" si="1"/>
        <v>0</v>
      </c>
      <c r="G17" s="414"/>
      <c r="H17" s="412"/>
      <c r="I17" s="414"/>
      <c r="J17" s="414"/>
      <c r="K17" s="415"/>
      <c r="L17" s="235"/>
      <c r="M17" s="236"/>
      <c r="N17" s="235"/>
      <c r="O17" s="236"/>
      <c r="P17" s="235"/>
      <c r="Q17" s="236"/>
      <c r="R17" s="236"/>
      <c r="S17" s="236"/>
      <c r="T17" s="235"/>
    </row>
    <row r="18" spans="3:20" s="237" customFormat="1">
      <c r="C18" s="286"/>
      <c r="D18" s="286"/>
      <c r="E18" s="413"/>
      <c r="F18" s="287">
        <f t="shared" si="1"/>
        <v>0</v>
      </c>
      <c r="G18" s="414"/>
      <c r="H18" s="412"/>
      <c r="I18" s="414"/>
      <c r="J18" s="414"/>
      <c r="K18" s="415"/>
      <c r="L18" s="235"/>
      <c r="M18" s="236"/>
      <c r="N18" s="235"/>
      <c r="O18" s="236"/>
      <c r="P18" s="235"/>
      <c r="Q18" s="236"/>
      <c r="R18" s="236"/>
      <c r="S18" s="236"/>
      <c r="T18" s="235"/>
    </row>
    <row r="19" spans="3:20" s="237" customFormat="1">
      <c r="C19" s="286"/>
      <c r="D19" s="286"/>
      <c r="E19" s="413"/>
      <c r="F19" s="287">
        <f t="shared" si="1"/>
        <v>0</v>
      </c>
      <c r="G19" s="414"/>
      <c r="H19" s="412"/>
      <c r="I19" s="414"/>
      <c r="J19" s="414"/>
      <c r="K19" s="415"/>
      <c r="L19" s="235"/>
      <c r="M19" s="235"/>
      <c r="N19" s="235"/>
      <c r="O19" s="235"/>
      <c r="P19" s="235"/>
      <c r="Q19" s="235"/>
      <c r="R19" s="235"/>
      <c r="S19" s="235"/>
      <c r="T19" s="235"/>
    </row>
    <row r="20" spans="3:20" s="237" customFormat="1">
      <c r="C20" s="286"/>
      <c r="D20" s="286"/>
      <c r="E20" s="413"/>
      <c r="F20" s="287">
        <f t="shared" si="1"/>
        <v>0</v>
      </c>
      <c r="G20" s="414"/>
      <c r="H20" s="412"/>
      <c r="I20" s="414"/>
      <c r="J20" s="414"/>
      <c r="K20" s="415"/>
      <c r="L20" s="235"/>
      <c r="M20" s="235"/>
      <c r="N20" s="235"/>
      <c r="O20" s="235"/>
      <c r="P20" s="235"/>
      <c r="Q20" s="235"/>
      <c r="R20" s="235"/>
      <c r="S20" s="235"/>
      <c r="T20" s="235"/>
    </row>
    <row r="21" spans="3:20" s="237" customFormat="1">
      <c r="C21" s="286"/>
      <c r="D21" s="286"/>
      <c r="E21" s="413"/>
      <c r="F21" s="287">
        <f t="shared" si="1"/>
        <v>0</v>
      </c>
      <c r="G21" s="414"/>
      <c r="H21" s="412"/>
      <c r="I21" s="414"/>
      <c r="J21" s="414"/>
      <c r="K21" s="415"/>
      <c r="L21" s="236"/>
      <c r="M21" s="235"/>
      <c r="N21" s="236"/>
      <c r="O21" s="236"/>
      <c r="P21" s="235"/>
      <c r="Q21" s="236"/>
      <c r="R21" s="236"/>
      <c r="S21" s="235"/>
      <c r="T21" s="235"/>
    </row>
    <row r="22" spans="3:20" s="237" customFormat="1">
      <c r="C22" s="286"/>
      <c r="D22" s="286"/>
      <c r="E22" s="413"/>
      <c r="F22" s="287">
        <f t="shared" si="1"/>
        <v>0</v>
      </c>
      <c r="G22" s="414"/>
      <c r="H22" s="412"/>
      <c r="I22" s="414"/>
      <c r="J22" s="414"/>
      <c r="K22" s="415"/>
      <c r="L22" s="236"/>
      <c r="M22" s="235"/>
      <c r="N22" s="236"/>
      <c r="O22" s="235"/>
      <c r="P22" s="236"/>
      <c r="Q22" s="236"/>
      <c r="R22" s="236"/>
      <c r="S22" s="236"/>
      <c r="T22" s="235"/>
    </row>
    <row r="23" spans="3:20" s="237" customFormat="1" ht="15">
      <c r="C23" s="421"/>
      <c r="D23" s="289"/>
      <c r="E23" s="289"/>
      <c r="F23" s="289"/>
      <c r="G23" s="289"/>
      <c r="H23" s="289"/>
      <c r="I23" s="289"/>
      <c r="J23" s="289"/>
      <c r="K23" s="289"/>
      <c r="L23" s="236"/>
      <c r="M23" s="235"/>
      <c r="N23" s="236"/>
      <c r="O23" s="235"/>
      <c r="P23" s="236"/>
      <c r="Q23" s="236"/>
      <c r="R23" s="236"/>
      <c r="S23" s="236"/>
      <c r="T23" s="235"/>
    </row>
    <row r="24" spans="3:20" s="237" customFormat="1">
      <c r="C24" s="436" t="s">
        <v>52</v>
      </c>
      <c r="D24" s="442"/>
      <c r="E24" s="443"/>
      <c r="F24" s="443"/>
      <c r="G24" s="439"/>
      <c r="H24" s="438"/>
      <c r="I24" s="439"/>
      <c r="J24" s="439"/>
      <c r="K24" s="445"/>
      <c r="L24" s="236"/>
      <c r="M24" s="235"/>
      <c r="N24" s="236"/>
      <c r="O24" s="235"/>
      <c r="P24" s="236"/>
      <c r="Q24" s="236"/>
      <c r="R24" s="236"/>
      <c r="S24" s="236"/>
      <c r="T24" s="235"/>
    </row>
    <row r="25" spans="3:20" s="237" customFormat="1">
      <c r="C25" s="286"/>
      <c r="D25" s="286"/>
      <c r="E25" s="413"/>
      <c r="F25" s="287">
        <f t="shared" ref="F25:F40" si="2">+E25/12</f>
        <v>0</v>
      </c>
      <c r="G25" s="414"/>
      <c r="H25" s="412"/>
      <c r="I25" s="414"/>
      <c r="J25" s="414"/>
      <c r="K25" s="415"/>
      <c r="L25" s="235"/>
      <c r="M25" s="235"/>
      <c r="N25" s="235"/>
      <c r="O25" s="235"/>
      <c r="P25" s="235"/>
      <c r="Q25" s="235"/>
      <c r="R25" s="235"/>
      <c r="S25" s="235"/>
      <c r="T25" s="235"/>
    </row>
    <row r="26" spans="3:20" s="237" customFormat="1">
      <c r="C26" s="286"/>
      <c r="D26" s="286"/>
      <c r="E26" s="413"/>
      <c r="F26" s="287">
        <f t="shared" si="2"/>
        <v>0</v>
      </c>
      <c r="G26" s="414"/>
      <c r="H26" s="412"/>
      <c r="I26" s="414"/>
      <c r="J26" s="414"/>
      <c r="K26" s="415"/>
      <c r="L26" s="235"/>
      <c r="M26" s="235"/>
      <c r="N26" s="235"/>
      <c r="O26" s="235"/>
      <c r="P26" s="235"/>
      <c r="Q26" s="235"/>
      <c r="R26" s="235"/>
      <c r="S26" s="235"/>
      <c r="T26" s="235"/>
    </row>
    <row r="27" spans="3:20" s="237" customFormat="1">
      <c r="C27" s="286"/>
      <c r="D27" s="286"/>
      <c r="E27" s="413"/>
      <c r="F27" s="287">
        <f t="shared" si="2"/>
        <v>0</v>
      </c>
      <c r="G27" s="414"/>
      <c r="H27" s="412"/>
      <c r="I27" s="414"/>
      <c r="J27" s="414"/>
      <c r="K27" s="415"/>
      <c r="L27" s="236"/>
      <c r="M27" s="235"/>
      <c r="N27" s="236"/>
      <c r="O27" s="236"/>
      <c r="P27" s="236"/>
      <c r="Q27" s="236"/>
      <c r="R27" s="236"/>
      <c r="S27" s="235"/>
      <c r="T27" s="235"/>
    </row>
    <row r="28" spans="3:20" s="237" customFormat="1">
      <c r="C28" s="286"/>
      <c r="D28" s="286"/>
      <c r="E28" s="413"/>
      <c r="F28" s="287">
        <f t="shared" si="2"/>
        <v>0</v>
      </c>
      <c r="G28" s="414"/>
      <c r="H28" s="412"/>
      <c r="I28" s="414"/>
      <c r="J28" s="414"/>
      <c r="K28" s="415"/>
      <c r="L28" s="235"/>
      <c r="M28" s="235"/>
      <c r="N28" s="235"/>
      <c r="O28" s="235"/>
      <c r="P28" s="235"/>
      <c r="Q28" s="235"/>
      <c r="R28" s="235"/>
      <c r="S28" s="235"/>
      <c r="T28" s="235"/>
    </row>
    <row r="29" spans="3:20" s="237" customFormat="1">
      <c r="C29" s="286"/>
      <c r="D29" s="286"/>
      <c r="E29" s="413"/>
      <c r="F29" s="287">
        <f t="shared" si="2"/>
        <v>0</v>
      </c>
      <c r="G29" s="414"/>
      <c r="H29" s="412"/>
      <c r="I29" s="414"/>
      <c r="J29" s="414"/>
      <c r="K29" s="415"/>
      <c r="L29" s="235"/>
      <c r="M29" s="235"/>
      <c r="N29" s="235"/>
      <c r="O29" s="235"/>
      <c r="P29" s="235"/>
      <c r="Q29" s="235"/>
      <c r="R29" s="235"/>
      <c r="S29" s="235"/>
      <c r="T29" s="235"/>
    </row>
    <row r="30" spans="3:20" s="237" customFormat="1">
      <c r="C30" s="286"/>
      <c r="D30" s="286"/>
      <c r="E30" s="413"/>
      <c r="F30" s="287">
        <f t="shared" si="2"/>
        <v>0</v>
      </c>
      <c r="G30" s="414"/>
      <c r="H30" s="412"/>
      <c r="I30" s="414"/>
      <c r="J30" s="414"/>
      <c r="K30" s="415"/>
      <c r="L30" s="235"/>
      <c r="M30" s="235"/>
      <c r="N30" s="235"/>
      <c r="O30" s="235"/>
      <c r="P30" s="235"/>
      <c r="Q30" s="235"/>
      <c r="R30" s="235"/>
      <c r="S30" s="235"/>
      <c r="T30" s="235"/>
    </row>
    <row r="31" spans="3:20" s="237" customFormat="1">
      <c r="C31" s="286"/>
      <c r="D31" s="286"/>
      <c r="E31" s="413"/>
      <c r="F31" s="287">
        <f t="shared" si="2"/>
        <v>0</v>
      </c>
      <c r="G31" s="414"/>
      <c r="H31" s="412"/>
      <c r="I31" s="414"/>
      <c r="J31" s="414"/>
      <c r="K31" s="415"/>
      <c r="L31" s="236"/>
      <c r="M31" s="236"/>
      <c r="N31" s="236"/>
      <c r="O31" s="236"/>
      <c r="P31" s="236"/>
      <c r="Q31" s="236"/>
      <c r="R31" s="236"/>
      <c r="S31" s="236"/>
      <c r="T31" s="235"/>
    </row>
    <row r="32" spans="3:20" s="237" customFormat="1">
      <c r="C32" s="286"/>
      <c r="D32" s="286"/>
      <c r="E32" s="413"/>
      <c r="F32" s="287">
        <f t="shared" si="2"/>
        <v>0</v>
      </c>
      <c r="G32" s="414"/>
      <c r="H32" s="412"/>
      <c r="I32" s="414"/>
      <c r="J32" s="414"/>
      <c r="K32" s="415"/>
      <c r="L32" s="235"/>
      <c r="M32" s="235"/>
      <c r="N32" s="235"/>
      <c r="O32" s="235"/>
      <c r="P32" s="235"/>
      <c r="Q32" s="235"/>
      <c r="R32" s="235"/>
      <c r="S32" s="235"/>
      <c r="T32" s="235"/>
    </row>
    <row r="33" spans="3:20" s="237" customFormat="1">
      <c r="C33" s="286"/>
      <c r="D33" s="286"/>
      <c r="E33" s="413"/>
      <c r="F33" s="287">
        <f t="shared" si="2"/>
        <v>0</v>
      </c>
      <c r="G33" s="414"/>
      <c r="H33" s="412"/>
      <c r="I33" s="414"/>
      <c r="J33" s="414"/>
      <c r="K33" s="415"/>
      <c r="L33" s="235"/>
      <c r="M33" s="235"/>
      <c r="N33" s="235"/>
      <c r="O33" s="235"/>
      <c r="P33" s="235"/>
      <c r="Q33" s="235"/>
      <c r="R33" s="235"/>
      <c r="S33" s="235"/>
      <c r="T33" s="235"/>
    </row>
    <row r="34" spans="3:20" s="237" customFormat="1">
      <c r="C34" s="286"/>
      <c r="D34" s="286"/>
      <c r="E34" s="413"/>
      <c r="F34" s="287">
        <f t="shared" si="2"/>
        <v>0</v>
      </c>
      <c r="G34" s="414"/>
      <c r="H34" s="412"/>
      <c r="I34" s="414"/>
      <c r="J34" s="414"/>
      <c r="K34" s="415"/>
      <c r="L34" s="235"/>
      <c r="M34" s="235"/>
      <c r="N34" s="235"/>
      <c r="O34" s="235"/>
      <c r="P34" s="235"/>
      <c r="Q34" s="235"/>
      <c r="R34" s="235"/>
      <c r="S34" s="235"/>
      <c r="T34" s="235"/>
    </row>
    <row r="35" spans="3:20" s="237" customFormat="1">
      <c r="C35" s="286"/>
      <c r="D35" s="286"/>
      <c r="E35" s="413"/>
      <c r="F35" s="287">
        <f t="shared" si="2"/>
        <v>0</v>
      </c>
      <c r="G35" s="414"/>
      <c r="H35" s="412"/>
      <c r="I35" s="414"/>
      <c r="J35" s="414"/>
      <c r="K35" s="415"/>
      <c r="L35" s="236"/>
      <c r="M35" s="236"/>
      <c r="N35" s="235"/>
      <c r="O35" s="236"/>
      <c r="P35" s="236"/>
      <c r="Q35" s="235"/>
      <c r="R35" s="236"/>
      <c r="S35" s="236"/>
      <c r="T35" s="235"/>
    </row>
    <row r="36" spans="3:20" s="237" customFormat="1">
      <c r="C36" s="286"/>
      <c r="D36" s="286"/>
      <c r="E36" s="413"/>
      <c r="F36" s="287">
        <f t="shared" si="2"/>
        <v>0</v>
      </c>
      <c r="G36" s="414"/>
      <c r="H36" s="412"/>
      <c r="I36" s="414"/>
      <c r="J36" s="414"/>
      <c r="K36" s="415"/>
      <c r="L36" s="236"/>
      <c r="M36" s="236"/>
      <c r="N36" s="235"/>
      <c r="O36" s="236"/>
      <c r="P36" s="236"/>
      <c r="Q36" s="236"/>
      <c r="R36" s="235"/>
      <c r="S36" s="236"/>
      <c r="T36" s="235"/>
    </row>
    <row r="37" spans="3:20" s="237" customFormat="1">
      <c r="C37" s="286"/>
      <c r="D37" s="286"/>
      <c r="E37" s="413"/>
      <c r="F37" s="287">
        <f t="shared" si="2"/>
        <v>0</v>
      </c>
      <c r="G37" s="414"/>
      <c r="H37" s="412"/>
      <c r="I37" s="414"/>
      <c r="J37" s="414"/>
      <c r="K37" s="415"/>
      <c r="L37" s="235"/>
      <c r="M37" s="235"/>
      <c r="N37" s="235"/>
      <c r="O37" s="235"/>
      <c r="P37" s="235"/>
      <c r="Q37" s="235"/>
      <c r="R37" s="235"/>
      <c r="S37" s="235"/>
      <c r="T37" s="235"/>
    </row>
    <row r="38" spans="3:20" s="237" customFormat="1">
      <c r="C38" s="286"/>
      <c r="D38" s="286"/>
      <c r="E38" s="413"/>
      <c r="F38" s="287">
        <f t="shared" si="2"/>
        <v>0</v>
      </c>
      <c r="G38" s="414"/>
      <c r="H38" s="412"/>
      <c r="I38" s="414"/>
      <c r="J38" s="414"/>
      <c r="K38" s="415"/>
      <c r="L38" s="236"/>
      <c r="M38" s="235"/>
      <c r="N38" s="236"/>
      <c r="O38" s="236"/>
      <c r="P38" s="235"/>
      <c r="Q38" s="236"/>
      <c r="R38" s="236"/>
      <c r="S38" s="235"/>
      <c r="T38" s="235"/>
    </row>
    <row r="39" spans="3:20" s="237" customFormat="1">
      <c r="C39" s="286"/>
      <c r="D39" s="286"/>
      <c r="E39" s="413"/>
      <c r="F39" s="287">
        <f t="shared" si="2"/>
        <v>0</v>
      </c>
      <c r="G39" s="414"/>
      <c r="H39" s="412"/>
      <c r="I39" s="414"/>
      <c r="J39" s="414"/>
      <c r="K39" s="415"/>
    </row>
    <row r="40" spans="3:20" s="237" customFormat="1">
      <c r="C40" s="286"/>
      <c r="D40" s="286"/>
      <c r="E40" s="413"/>
      <c r="F40" s="287">
        <f t="shared" si="2"/>
        <v>0</v>
      </c>
      <c r="G40" s="414"/>
      <c r="H40" s="412"/>
      <c r="I40" s="414"/>
      <c r="J40" s="414"/>
      <c r="K40" s="415"/>
    </row>
    <row r="41" spans="3:20" s="237" customFormat="1" ht="15">
      <c r="C41" s="421"/>
      <c r="D41" s="289"/>
      <c r="E41" s="289"/>
      <c r="F41" s="289"/>
      <c r="G41" s="289"/>
      <c r="H41" s="289"/>
      <c r="I41" s="289"/>
      <c r="J41" s="289"/>
      <c r="K41" s="289"/>
    </row>
    <row r="42" spans="3:20" s="237" customFormat="1">
      <c r="C42" s="436" t="s">
        <v>178</v>
      </c>
      <c r="D42" s="442"/>
      <c r="E42" s="443"/>
      <c r="F42" s="443"/>
      <c r="G42" s="439"/>
      <c r="H42" s="438"/>
      <c r="I42" s="444"/>
      <c r="J42" s="444"/>
      <c r="K42" s="445"/>
      <c r="L42" s="236"/>
      <c r="M42" s="236"/>
      <c r="N42" s="236"/>
      <c r="O42" s="236"/>
      <c r="P42" s="236"/>
      <c r="Q42" s="236"/>
      <c r="R42" s="236"/>
      <c r="S42" s="236"/>
      <c r="T42" s="235"/>
    </row>
    <row r="43" spans="3:20" s="237" customFormat="1">
      <c r="C43" s="286"/>
      <c r="D43" s="286"/>
      <c r="E43" s="413"/>
      <c r="F43" s="287">
        <f t="shared" ref="F43:F45" si="3">+E43/12</f>
        <v>0</v>
      </c>
      <c r="G43" s="414"/>
      <c r="H43" s="412"/>
      <c r="I43" s="414"/>
      <c r="J43" s="414"/>
      <c r="K43" s="415"/>
    </row>
    <row r="44" spans="3:20" s="237" customFormat="1">
      <c r="C44" s="286"/>
      <c r="D44" s="286"/>
      <c r="E44" s="413"/>
      <c r="F44" s="287">
        <f t="shared" si="3"/>
        <v>0</v>
      </c>
      <c r="G44" s="414"/>
      <c r="H44" s="412"/>
      <c r="I44" s="414"/>
      <c r="J44" s="414"/>
      <c r="K44" s="415"/>
    </row>
    <row r="45" spans="3:20" s="237" customFormat="1">
      <c r="C45" s="286"/>
      <c r="D45" s="286"/>
      <c r="E45" s="413"/>
      <c r="F45" s="287">
        <f t="shared" si="3"/>
        <v>0</v>
      </c>
      <c r="G45" s="414"/>
      <c r="H45" s="412"/>
      <c r="I45" s="414"/>
      <c r="J45" s="414"/>
      <c r="K45" s="415"/>
    </row>
    <row r="46" spans="3:20" s="422" customFormat="1" ht="13.5" thickBot="1">
      <c r="C46" s="429"/>
      <c r="D46" s="430"/>
      <c r="E46" s="431"/>
      <c r="F46" s="431"/>
      <c r="G46" s="432"/>
      <c r="H46" s="433"/>
      <c r="I46" s="430"/>
      <c r="J46" s="430"/>
      <c r="K46" s="434"/>
    </row>
    <row r="47" spans="3:20" s="237" customFormat="1" ht="13.5" thickBot="1">
      <c r="C47" s="423" t="s">
        <v>28</v>
      </c>
      <c r="D47" s="424"/>
      <c r="E47" s="425">
        <f>SUM(E10:E45)</f>
        <v>0</v>
      </c>
      <c r="F47" s="425">
        <f>SUM(F10:F45)</f>
        <v>0</v>
      </c>
      <c r="G47" s="426"/>
      <c r="H47" s="425">
        <f>SUM(H10:H45)</f>
        <v>0</v>
      </c>
      <c r="I47" s="427"/>
      <c r="J47" s="427"/>
      <c r="K47" s="428"/>
    </row>
    <row r="50" spans="3:29" s="93" customFormat="1" ht="15">
      <c r="C50" s="411" t="s">
        <v>163</v>
      </c>
      <c r="D50" s="273"/>
      <c r="E50" s="273"/>
      <c r="F50" s="273"/>
      <c r="G50" s="241"/>
      <c r="H50" s="241"/>
      <c r="I50" s="52"/>
      <c r="J50" s="47"/>
      <c r="K50" s="52"/>
      <c r="L50" s="52"/>
      <c r="M50" s="52"/>
      <c r="N50" s="169"/>
      <c r="O50" s="169"/>
      <c r="P50" s="52"/>
      <c r="Q50" s="52"/>
      <c r="R50" s="52"/>
      <c r="S50" s="274"/>
      <c r="T50" s="52"/>
      <c r="U50" s="52"/>
      <c r="V50" s="52"/>
      <c r="W50" s="52"/>
      <c r="X50" s="52"/>
      <c r="Y50" s="52"/>
      <c r="AB50" s="275"/>
    </row>
    <row r="51" spans="3:29" s="93" customFormat="1" ht="14.25">
      <c r="C51" s="356" t="s">
        <v>179</v>
      </c>
      <c r="D51" s="65"/>
      <c r="E51" s="65"/>
      <c r="F51" s="65"/>
      <c r="G51" s="276"/>
      <c r="H51" s="276"/>
      <c r="I51" s="277"/>
      <c r="J51" s="278"/>
      <c r="K51" s="277"/>
      <c r="L51" s="277"/>
      <c r="M51" s="277"/>
      <c r="N51" s="279"/>
      <c r="O51" s="279"/>
      <c r="P51" s="277"/>
      <c r="Q51" s="277"/>
      <c r="R51" s="277"/>
      <c r="S51" s="278"/>
      <c r="T51" s="277"/>
      <c r="U51" s="277"/>
      <c r="V51" s="277"/>
      <c r="W51" s="277"/>
      <c r="X51" s="277"/>
      <c r="Y51" s="277"/>
      <c r="AA51" s="280"/>
      <c r="AB51" s="281"/>
      <c r="AC51" s="435"/>
    </row>
    <row r="52" spans="3:29" s="93" customFormat="1" ht="14.25">
      <c r="C52" s="356" t="s">
        <v>180</v>
      </c>
      <c r="D52" s="65"/>
      <c r="E52" s="65"/>
      <c r="F52" s="65"/>
      <c r="G52" s="276"/>
      <c r="H52" s="276"/>
      <c r="I52" s="70"/>
      <c r="J52" s="278"/>
      <c r="K52" s="72"/>
      <c r="L52" s="72"/>
      <c r="M52" s="72"/>
      <c r="N52" s="282"/>
      <c r="O52" s="282"/>
      <c r="P52" s="70"/>
      <c r="Q52" s="70"/>
      <c r="R52" s="70"/>
      <c r="S52" s="278"/>
      <c r="T52" s="72"/>
      <c r="U52" s="72"/>
      <c r="V52" s="72"/>
      <c r="W52" s="72"/>
      <c r="X52" s="72"/>
      <c r="Y52" s="72"/>
      <c r="AB52" s="275"/>
    </row>
    <row r="53" spans="3:29" s="93" customFormat="1" ht="14.25">
      <c r="C53" s="357" t="s">
        <v>184</v>
      </c>
      <c r="D53" s="74"/>
      <c r="E53" s="74"/>
      <c r="F53" s="74"/>
      <c r="G53" s="276"/>
      <c r="H53" s="276"/>
      <c r="I53" s="73"/>
      <c r="J53" s="278"/>
      <c r="K53" s="75"/>
      <c r="L53" s="75"/>
      <c r="M53" s="75"/>
      <c r="N53" s="282"/>
      <c r="O53" s="282"/>
      <c r="P53" s="73"/>
      <c r="Q53" s="73"/>
      <c r="R53" s="73"/>
      <c r="S53" s="278"/>
      <c r="T53" s="75"/>
      <c r="U53" s="75"/>
      <c r="V53" s="75"/>
      <c r="W53" s="75"/>
      <c r="X53" s="75"/>
      <c r="Y53" s="75"/>
      <c r="AB53" s="275"/>
    </row>
    <row r="54" spans="3:29" s="93" customFormat="1" ht="14.25">
      <c r="C54" s="379" t="s">
        <v>185</v>
      </c>
      <c r="D54" s="76"/>
      <c r="E54" s="76"/>
      <c r="F54" s="76"/>
      <c r="G54" s="283"/>
      <c r="H54" s="283"/>
      <c r="I54" s="73"/>
      <c r="J54" s="278"/>
      <c r="K54" s="76"/>
      <c r="L54" s="76"/>
      <c r="M54" s="76"/>
      <c r="N54" s="283"/>
      <c r="O54" s="283"/>
      <c r="P54" s="73"/>
      <c r="Q54" s="73"/>
      <c r="R54" s="73"/>
      <c r="S54" s="76"/>
      <c r="T54" s="76"/>
      <c r="U54" s="76"/>
      <c r="V54" s="76"/>
      <c r="W54" s="76"/>
      <c r="X54" s="76"/>
      <c r="Y54" s="76"/>
      <c r="AB54" s="275"/>
    </row>
    <row r="55" spans="3:29" s="93" customFormat="1">
      <c r="C55" s="76"/>
      <c r="D55" s="76"/>
      <c r="E55" s="76"/>
      <c r="F55" s="76"/>
      <c r="G55" s="283"/>
      <c r="H55" s="283"/>
      <c r="I55" s="73"/>
      <c r="J55" s="278"/>
      <c r="K55" s="76"/>
      <c r="L55" s="76"/>
      <c r="M55" s="76"/>
      <c r="N55" s="283"/>
      <c r="O55" s="283"/>
      <c r="P55" s="73"/>
      <c r="Q55" s="73"/>
      <c r="R55" s="73"/>
      <c r="S55" s="76"/>
      <c r="T55" s="76"/>
      <c r="U55" s="76"/>
      <c r="V55" s="76"/>
      <c r="W55" s="76"/>
      <c r="X55" s="76"/>
      <c r="Y55" s="76"/>
      <c r="AB55" s="275"/>
    </row>
  </sheetData>
  <sortState ref="C22:R35">
    <sortCondition ref="C22:C35"/>
  </sortState>
  <mergeCells count="4">
    <mergeCell ref="C1:K1"/>
    <mergeCell ref="C4:K4"/>
    <mergeCell ref="C6:K6"/>
    <mergeCell ref="C3:K3"/>
  </mergeCells>
  <dataValidations count="1">
    <dataValidation type="list" allowBlank="1" showInputMessage="1" showErrorMessage="1" sqref="G24:G40 G9:G22 G42:G46">
      <formula1>"Active, On Hold, Reduced, Pending, Resume, Terminated"</formula1>
    </dataValidation>
  </dataValidations>
  <pageMargins left="0.25" right="0.25" top="0.75" bottom="0.75" header="0.3" footer="0.3"/>
  <pageSetup scale="71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C29"/>
  <sheetViews>
    <sheetView showGridLines="0" zoomScale="85" zoomScaleNormal="85" zoomScaleSheetLayoutView="85" workbookViewId="0">
      <selection activeCell="C13" sqref="C13:C17"/>
    </sheetView>
  </sheetViews>
  <sheetFormatPr defaultColWidth="9.140625" defaultRowHeight="12.75"/>
  <cols>
    <col min="1" max="2" width="1.42578125" style="17" customWidth="1"/>
    <col min="3" max="3" width="29.140625" style="17" customWidth="1"/>
    <col min="4" max="4" width="5.28515625" style="29" bestFit="1" customWidth="1"/>
    <col min="5" max="5" width="13" style="79" customWidth="1"/>
    <col min="6" max="6" width="1.7109375" style="29" customWidth="1"/>
    <col min="7" max="16" width="13" style="21" customWidth="1"/>
    <col min="17" max="19" width="13" style="18" customWidth="1"/>
    <col min="20" max="20" width="1.7109375" style="80" customWidth="1"/>
    <col min="21" max="21" width="13" style="18" customWidth="1"/>
    <col min="22" max="16384" width="9.140625" style="17"/>
  </cols>
  <sheetData>
    <row r="1" spans="3:29" ht="15.75">
      <c r="C1" s="488" t="s">
        <v>203</v>
      </c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374"/>
      <c r="W1" s="374"/>
      <c r="X1" s="374"/>
      <c r="Y1" s="374"/>
      <c r="Z1" s="374"/>
      <c r="AA1" s="374"/>
      <c r="AB1" s="374"/>
      <c r="AC1" s="374"/>
    </row>
    <row r="3" spans="3:29" s="127" customFormat="1" ht="18" customHeight="1">
      <c r="C3" s="522" t="str">
        <f>+'Tab A - Revenue Costs Detail'!B3</f>
        <v>ENTER ASC NAME HERE (TAB A, ROW 3)</v>
      </c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244"/>
    </row>
    <row r="4" spans="3:29" ht="11.25" customHeight="1">
      <c r="D4" s="24"/>
      <c r="E4" s="25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2"/>
      <c r="R4" s="21"/>
      <c r="S4" s="21"/>
      <c r="T4" s="23"/>
      <c r="U4" s="21"/>
    </row>
    <row r="5" spans="3:29" ht="18" customHeight="1">
      <c r="C5" s="19" t="s">
        <v>231</v>
      </c>
      <c r="D5" s="27"/>
      <c r="E5" s="26"/>
      <c r="F5" s="27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8"/>
      <c r="U5" s="26"/>
    </row>
    <row r="6" spans="3:29" ht="18" customHeight="1">
      <c r="E6" s="20"/>
      <c r="G6" s="20"/>
      <c r="H6" s="20"/>
      <c r="O6" s="30"/>
      <c r="P6" s="31"/>
      <c r="Q6" s="21"/>
      <c r="R6" s="32"/>
      <c r="S6" s="21"/>
      <c r="T6" s="23"/>
      <c r="U6" s="21"/>
    </row>
    <row r="7" spans="3:29" s="33" customFormat="1" ht="7.5" customHeight="1">
      <c r="C7" s="353"/>
      <c r="D7" s="353"/>
      <c r="E7" s="353"/>
      <c r="F7" s="353"/>
      <c r="G7" s="353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4"/>
      <c r="S7" s="354"/>
      <c r="T7" s="14"/>
      <c r="U7" s="354"/>
    </row>
    <row r="8" spans="3:29" s="34" customFormat="1" ht="21" customHeight="1">
      <c r="C8" s="1"/>
      <c r="D8" s="10"/>
      <c r="E8" s="10"/>
      <c r="F8" s="10"/>
      <c r="G8" s="10"/>
      <c r="H8" s="5"/>
      <c r="I8" s="5"/>
      <c r="J8" s="5"/>
      <c r="K8" s="5"/>
      <c r="L8" s="5"/>
      <c r="M8" s="5"/>
      <c r="N8" s="5"/>
      <c r="O8" s="5"/>
      <c r="P8" s="5"/>
      <c r="Q8" s="2"/>
      <c r="R8" s="3"/>
      <c r="S8" s="3"/>
      <c r="T8" s="3"/>
      <c r="U8" s="3"/>
    </row>
    <row r="9" spans="3:29" s="34" customFormat="1">
      <c r="C9" s="4"/>
      <c r="D9" s="11"/>
      <c r="E9" s="16" t="s">
        <v>2</v>
      </c>
      <c r="F9" s="12"/>
      <c r="G9" s="347">
        <v>1</v>
      </c>
      <c r="H9" s="348">
        <f>G9+1</f>
        <v>2</v>
      </c>
      <c r="I9" s="348">
        <f t="shared" ref="I9:S9" si="0">H9+1</f>
        <v>3</v>
      </c>
      <c r="J9" s="348">
        <f t="shared" si="0"/>
        <v>4</v>
      </c>
      <c r="K9" s="348">
        <f t="shared" si="0"/>
        <v>5</v>
      </c>
      <c r="L9" s="348">
        <f t="shared" si="0"/>
        <v>6</v>
      </c>
      <c r="M9" s="348">
        <f t="shared" si="0"/>
        <v>7</v>
      </c>
      <c r="N9" s="348">
        <f t="shared" si="0"/>
        <v>8</v>
      </c>
      <c r="O9" s="348">
        <f t="shared" si="0"/>
        <v>9</v>
      </c>
      <c r="P9" s="348">
        <f t="shared" si="0"/>
        <v>10</v>
      </c>
      <c r="Q9" s="348">
        <f t="shared" si="0"/>
        <v>11</v>
      </c>
      <c r="R9" s="348">
        <f t="shared" si="0"/>
        <v>12</v>
      </c>
      <c r="S9" s="347">
        <f t="shared" si="0"/>
        <v>13</v>
      </c>
      <c r="T9" s="15"/>
      <c r="U9" s="347"/>
    </row>
    <row r="10" spans="3:29" s="39" customFormat="1" ht="16.5" customHeight="1">
      <c r="C10" s="35"/>
      <c r="D10" s="36"/>
      <c r="E10" s="37" t="s">
        <v>3</v>
      </c>
      <c r="F10" s="81"/>
      <c r="G10" s="349" t="s">
        <v>3</v>
      </c>
      <c r="H10" s="350" t="s">
        <v>3</v>
      </c>
      <c r="I10" s="350" t="s">
        <v>3</v>
      </c>
      <c r="J10" s="350" t="s">
        <v>3</v>
      </c>
      <c r="K10" s="350" t="s">
        <v>3</v>
      </c>
      <c r="L10" s="350" t="s">
        <v>3</v>
      </c>
      <c r="M10" s="350" t="s">
        <v>3</v>
      </c>
      <c r="N10" s="350" t="s">
        <v>3</v>
      </c>
      <c r="O10" s="350" t="s">
        <v>3</v>
      </c>
      <c r="P10" s="350" t="s">
        <v>3</v>
      </c>
      <c r="Q10" s="350" t="s">
        <v>3</v>
      </c>
      <c r="R10" s="350" t="s">
        <v>3</v>
      </c>
      <c r="S10" s="349" t="s">
        <v>3</v>
      </c>
      <c r="T10" s="15"/>
      <c r="U10" s="349" t="s">
        <v>6</v>
      </c>
    </row>
    <row r="11" spans="3:29" s="39" customFormat="1" ht="27" customHeight="1" thickBot="1">
      <c r="C11" s="35"/>
      <c r="D11" s="82" t="s">
        <v>24</v>
      </c>
      <c r="E11" s="40">
        <f>'13 Week Cash Flow Forecast'!$H$10</f>
        <v>43917</v>
      </c>
      <c r="F11" s="38"/>
      <c r="G11" s="351">
        <f>E11+7</f>
        <v>43924</v>
      </c>
      <c r="H11" s="352">
        <f>G11+7</f>
        <v>43931</v>
      </c>
      <c r="I11" s="352">
        <f t="shared" ref="I11:S11" si="1">H11+7</f>
        <v>43938</v>
      </c>
      <c r="J11" s="352">
        <f t="shared" si="1"/>
        <v>43945</v>
      </c>
      <c r="K11" s="352">
        <f t="shared" si="1"/>
        <v>43952</v>
      </c>
      <c r="L11" s="352">
        <f t="shared" si="1"/>
        <v>43959</v>
      </c>
      <c r="M11" s="352">
        <f t="shared" si="1"/>
        <v>43966</v>
      </c>
      <c r="N11" s="352">
        <f t="shared" si="1"/>
        <v>43973</v>
      </c>
      <c r="O11" s="352">
        <f t="shared" si="1"/>
        <v>43980</v>
      </c>
      <c r="P11" s="352">
        <f t="shared" si="1"/>
        <v>43987</v>
      </c>
      <c r="Q11" s="352">
        <f t="shared" si="1"/>
        <v>43994</v>
      </c>
      <c r="R11" s="352">
        <f t="shared" si="1"/>
        <v>44001</v>
      </c>
      <c r="S11" s="351">
        <f t="shared" si="1"/>
        <v>44008</v>
      </c>
      <c r="T11" s="41"/>
      <c r="U11" s="351" t="s">
        <v>5</v>
      </c>
    </row>
    <row r="12" spans="3:29" s="39" customFormat="1" ht="18" customHeight="1" thickTop="1">
      <c r="C12" s="45" t="s">
        <v>16</v>
      </c>
      <c r="D12" s="46"/>
      <c r="E12" s="83"/>
      <c r="F12" s="84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71"/>
      <c r="U12" s="85"/>
    </row>
    <row r="13" spans="3:29" s="39" customFormat="1" ht="18" customHeight="1">
      <c r="C13" s="369"/>
      <c r="D13" s="86"/>
      <c r="E13" s="51">
        <v>0</v>
      </c>
      <c r="F13" s="47"/>
      <c r="G13" s="368">
        <v>0</v>
      </c>
      <c r="H13" s="448">
        <v>0</v>
      </c>
      <c r="I13" s="448">
        <v>0</v>
      </c>
      <c r="J13" s="448">
        <v>0</v>
      </c>
      <c r="K13" s="448">
        <v>0</v>
      </c>
      <c r="L13" s="448">
        <v>0</v>
      </c>
      <c r="M13" s="448">
        <v>0</v>
      </c>
      <c r="N13" s="448">
        <v>0</v>
      </c>
      <c r="O13" s="448">
        <v>0</v>
      </c>
      <c r="P13" s="448">
        <v>0</v>
      </c>
      <c r="Q13" s="448">
        <v>0</v>
      </c>
      <c r="R13" s="448">
        <v>0</v>
      </c>
      <c r="S13" s="448">
        <v>0</v>
      </c>
      <c r="T13" s="52"/>
      <c r="U13" s="51">
        <f>SUM(G13:T13)</f>
        <v>0</v>
      </c>
    </row>
    <row r="14" spans="3:29" s="39" customFormat="1" ht="18" customHeight="1">
      <c r="C14" s="369"/>
      <c r="D14" s="86"/>
      <c r="E14" s="51">
        <v>0</v>
      </c>
      <c r="F14" s="47"/>
      <c r="G14" s="368">
        <v>0</v>
      </c>
      <c r="H14" s="448">
        <v>0</v>
      </c>
      <c r="I14" s="448">
        <v>0</v>
      </c>
      <c r="J14" s="448">
        <v>0</v>
      </c>
      <c r="K14" s="448">
        <v>0</v>
      </c>
      <c r="L14" s="448">
        <v>0</v>
      </c>
      <c r="M14" s="448">
        <v>0</v>
      </c>
      <c r="N14" s="448">
        <v>0</v>
      </c>
      <c r="O14" s="448">
        <v>0</v>
      </c>
      <c r="P14" s="448">
        <v>0</v>
      </c>
      <c r="Q14" s="448">
        <v>0</v>
      </c>
      <c r="R14" s="448">
        <v>0</v>
      </c>
      <c r="S14" s="448">
        <v>0</v>
      </c>
      <c r="T14" s="52"/>
      <c r="U14" s="51">
        <f>SUM(G14:T14)</f>
        <v>0</v>
      </c>
    </row>
    <row r="15" spans="3:29" s="39" customFormat="1" ht="18" customHeight="1">
      <c r="C15" s="369"/>
      <c r="D15" s="86"/>
      <c r="E15" s="51">
        <v>0</v>
      </c>
      <c r="F15" s="47"/>
      <c r="G15" s="368">
        <v>0</v>
      </c>
      <c r="H15" s="448">
        <v>0</v>
      </c>
      <c r="I15" s="448">
        <v>0</v>
      </c>
      <c r="J15" s="448">
        <v>0</v>
      </c>
      <c r="K15" s="448">
        <v>0</v>
      </c>
      <c r="L15" s="448">
        <v>0</v>
      </c>
      <c r="M15" s="448">
        <v>0</v>
      </c>
      <c r="N15" s="448">
        <v>0</v>
      </c>
      <c r="O15" s="448">
        <v>0</v>
      </c>
      <c r="P15" s="448">
        <v>0</v>
      </c>
      <c r="Q15" s="448">
        <v>0</v>
      </c>
      <c r="R15" s="448">
        <v>0</v>
      </c>
      <c r="S15" s="448">
        <v>0</v>
      </c>
      <c r="T15" s="52"/>
      <c r="U15" s="51">
        <f>SUM(G15:T15)</f>
        <v>0</v>
      </c>
    </row>
    <row r="16" spans="3:29" s="39" customFormat="1" ht="18" customHeight="1">
      <c r="C16" s="369"/>
      <c r="D16" s="86"/>
      <c r="E16" s="51">
        <v>0</v>
      </c>
      <c r="F16" s="47"/>
      <c r="G16" s="368">
        <v>0</v>
      </c>
      <c r="H16" s="448">
        <v>0</v>
      </c>
      <c r="I16" s="448">
        <v>0</v>
      </c>
      <c r="J16" s="448">
        <v>0</v>
      </c>
      <c r="K16" s="448">
        <v>0</v>
      </c>
      <c r="L16" s="448">
        <v>0</v>
      </c>
      <c r="M16" s="448">
        <v>0</v>
      </c>
      <c r="N16" s="448">
        <v>0</v>
      </c>
      <c r="O16" s="448">
        <v>0</v>
      </c>
      <c r="P16" s="448">
        <v>0</v>
      </c>
      <c r="Q16" s="448">
        <v>0</v>
      </c>
      <c r="R16" s="448">
        <v>0</v>
      </c>
      <c r="S16" s="448">
        <v>0</v>
      </c>
      <c r="T16" s="52"/>
      <c r="U16" s="51">
        <f>SUM(G16:T16)</f>
        <v>0</v>
      </c>
    </row>
    <row r="17" spans="3:24" s="39" customFormat="1" ht="18" customHeight="1">
      <c r="C17" s="369"/>
      <c r="D17" s="86"/>
      <c r="E17" s="51">
        <v>0</v>
      </c>
      <c r="F17" s="47"/>
      <c r="G17" s="368">
        <v>0</v>
      </c>
      <c r="H17" s="448">
        <v>0</v>
      </c>
      <c r="I17" s="448">
        <v>0</v>
      </c>
      <c r="J17" s="448">
        <v>0</v>
      </c>
      <c r="K17" s="448">
        <v>0</v>
      </c>
      <c r="L17" s="448">
        <v>0</v>
      </c>
      <c r="M17" s="448">
        <v>0</v>
      </c>
      <c r="N17" s="448">
        <v>0</v>
      </c>
      <c r="O17" s="448">
        <v>0</v>
      </c>
      <c r="P17" s="448">
        <v>0</v>
      </c>
      <c r="Q17" s="448">
        <v>0</v>
      </c>
      <c r="R17" s="448">
        <v>0</v>
      </c>
      <c r="S17" s="448">
        <v>0</v>
      </c>
      <c r="T17" s="52"/>
      <c r="U17" s="51">
        <f>SUM(G17:T17)</f>
        <v>0</v>
      </c>
    </row>
    <row r="18" spans="3:24" s="39" customFormat="1" ht="9.75" customHeight="1" thickBot="1">
      <c r="C18" s="53"/>
      <c r="D18" s="87"/>
      <c r="E18" s="54"/>
      <c r="F18" s="47"/>
      <c r="G18" s="55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47"/>
      <c r="U18" s="56"/>
    </row>
    <row r="19" spans="3:24" s="39" customFormat="1" ht="18" customHeight="1" thickBot="1">
      <c r="C19" s="446" t="str">
        <f>C12</f>
        <v>Capital Expenditures by Project</v>
      </c>
      <c r="D19" s="447"/>
      <c r="E19" s="101">
        <f>SUM(E13:E18)</f>
        <v>0</v>
      </c>
      <c r="F19" s="88"/>
      <c r="G19" s="101">
        <f t="shared" ref="G19:U19" si="2">SUM(G13:G18)</f>
        <v>0</v>
      </c>
      <c r="H19" s="101">
        <f t="shared" si="2"/>
        <v>0</v>
      </c>
      <c r="I19" s="101">
        <f t="shared" si="2"/>
        <v>0</v>
      </c>
      <c r="J19" s="101">
        <f t="shared" si="2"/>
        <v>0</v>
      </c>
      <c r="K19" s="101">
        <f t="shared" si="2"/>
        <v>0</v>
      </c>
      <c r="L19" s="101">
        <f t="shared" si="2"/>
        <v>0</v>
      </c>
      <c r="M19" s="101">
        <f t="shared" si="2"/>
        <v>0</v>
      </c>
      <c r="N19" s="101">
        <f t="shared" si="2"/>
        <v>0</v>
      </c>
      <c r="O19" s="101">
        <f t="shared" si="2"/>
        <v>0</v>
      </c>
      <c r="P19" s="101">
        <f t="shared" si="2"/>
        <v>0</v>
      </c>
      <c r="Q19" s="101">
        <f t="shared" si="2"/>
        <v>0</v>
      </c>
      <c r="R19" s="101">
        <f t="shared" si="2"/>
        <v>0</v>
      </c>
      <c r="S19" s="101">
        <f t="shared" si="2"/>
        <v>0</v>
      </c>
      <c r="T19" s="88"/>
      <c r="U19" s="101">
        <f t="shared" si="2"/>
        <v>0</v>
      </c>
      <c r="V19" s="58"/>
      <c r="W19" s="89"/>
      <c r="X19" s="1"/>
    </row>
    <row r="20" spans="3:24" s="39" customFormat="1" ht="18" hidden="1" customHeight="1" thickTop="1">
      <c r="C20" s="65"/>
      <c r="D20" s="67"/>
      <c r="E20" s="102"/>
      <c r="F20" s="67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68"/>
      <c r="U20" s="102"/>
    </row>
    <row r="21" spans="3:24" s="39" customFormat="1" ht="18" customHeight="1" thickTop="1">
      <c r="C21" s="65"/>
      <c r="D21" s="67"/>
      <c r="E21" s="381"/>
      <c r="F21" s="67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68"/>
      <c r="U21" s="381"/>
    </row>
    <row r="22" spans="3:24" s="39" customFormat="1" ht="18" customHeight="1">
      <c r="C22" s="65"/>
      <c r="D22" s="67"/>
      <c r="E22" s="381"/>
      <c r="F22" s="67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68"/>
      <c r="U22" s="381"/>
    </row>
    <row r="23" spans="3:24" s="39" customFormat="1" ht="15">
      <c r="C23" s="411" t="s">
        <v>163</v>
      </c>
      <c r="D23" s="50"/>
      <c r="E23" s="75"/>
      <c r="F23" s="50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50"/>
      <c r="U23" s="73"/>
    </row>
    <row r="24" spans="3:24" s="39" customFormat="1" ht="14.25">
      <c r="C24" s="356" t="s">
        <v>186</v>
      </c>
      <c r="D24" s="76"/>
      <c r="E24" s="76"/>
      <c r="F24" s="50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50"/>
      <c r="U24" s="73"/>
    </row>
    <row r="25" spans="3:24" s="39" customFormat="1" ht="14.25">
      <c r="C25" s="356" t="s">
        <v>187</v>
      </c>
      <c r="D25" s="76"/>
      <c r="E25" s="76"/>
      <c r="F25" s="50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50"/>
      <c r="U25" s="73"/>
    </row>
    <row r="26" spans="3:24" s="39" customFormat="1">
      <c r="C26" s="76"/>
      <c r="D26" s="76"/>
      <c r="E26" s="76"/>
      <c r="F26" s="50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50"/>
      <c r="U26" s="73"/>
    </row>
    <row r="27" spans="3:24" s="39" customFormat="1">
      <c r="C27" s="74"/>
      <c r="D27" s="76"/>
      <c r="E27" s="76"/>
      <c r="F27" s="50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50"/>
      <c r="U27" s="73"/>
    </row>
    <row r="28" spans="3:24" s="39" customFormat="1">
      <c r="C28" s="76"/>
      <c r="D28" s="76"/>
      <c r="E28" s="76"/>
      <c r="F28" s="50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50"/>
      <c r="U28" s="73"/>
    </row>
    <row r="29" spans="3:24" s="39" customFormat="1">
      <c r="C29" s="74"/>
      <c r="D29" s="50"/>
      <c r="E29" s="75"/>
      <c r="F29" s="50"/>
      <c r="G29" s="73"/>
      <c r="H29" s="73"/>
      <c r="I29" s="73"/>
      <c r="J29" s="73"/>
      <c r="K29" s="73"/>
      <c r="L29" s="73"/>
      <c r="M29" s="73"/>
      <c r="N29" s="5"/>
      <c r="O29" s="5"/>
      <c r="P29" s="73"/>
      <c r="Q29" s="73"/>
      <c r="R29" s="73"/>
      <c r="S29" s="73"/>
      <c r="T29" s="50"/>
      <c r="U29" s="73"/>
    </row>
  </sheetData>
  <mergeCells count="2">
    <mergeCell ref="C3:U3"/>
    <mergeCell ref="C1:U1"/>
  </mergeCells>
  <pageMargins left="0.7" right="0.7" top="0.75" bottom="0.75" header="0.3" footer="0.3"/>
  <pageSetup scale="46" fitToHeight="0" orientation="landscape" cellComments="atEn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1:X32"/>
  <sheetViews>
    <sheetView showGridLines="0" zoomScale="110" zoomScaleNormal="110" zoomScaleSheetLayoutView="85" workbookViewId="0">
      <selection activeCell="E9" sqref="E9"/>
    </sheetView>
  </sheetViews>
  <sheetFormatPr defaultColWidth="9.140625" defaultRowHeight="12.75"/>
  <cols>
    <col min="1" max="2" width="1.7109375" style="17" customWidth="1"/>
    <col min="3" max="3" width="18.7109375" style="17" customWidth="1"/>
    <col min="4" max="4" width="5.28515625" style="29" bestFit="1" customWidth="1"/>
    <col min="5" max="5" width="11" style="79" customWidth="1"/>
    <col min="6" max="6" width="1.7109375" style="29" customWidth="1"/>
    <col min="7" max="16" width="11" style="21" customWidth="1"/>
    <col min="17" max="19" width="11" style="18" customWidth="1"/>
    <col min="20" max="20" width="1.7109375" style="80" customWidth="1"/>
    <col min="21" max="21" width="11" style="18" customWidth="1"/>
    <col min="22" max="16384" width="9.140625" style="17"/>
  </cols>
  <sheetData>
    <row r="1" spans="3:22" ht="15.75">
      <c r="C1" s="488" t="s">
        <v>203</v>
      </c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</row>
    <row r="3" spans="3:22" s="127" customFormat="1" ht="18" customHeight="1">
      <c r="C3" s="495" t="str">
        <f>+'Tab A - Revenue Costs Detail'!B3</f>
        <v>ENTER ASC NAME HERE (TAB A, ROW 3)</v>
      </c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244"/>
    </row>
    <row r="4" spans="3:22" ht="11.25" customHeight="1">
      <c r="D4" s="24"/>
      <c r="E4" s="25"/>
      <c r="F4" s="24"/>
      <c r="G4" s="173"/>
      <c r="H4" s="25"/>
      <c r="I4" s="25"/>
      <c r="J4" s="25"/>
      <c r="K4" s="25"/>
      <c r="L4" s="25"/>
      <c r="M4" s="25"/>
      <c r="N4" s="25"/>
      <c r="O4" s="25"/>
      <c r="P4" s="25"/>
      <c r="Q4" s="22"/>
      <c r="R4" s="21"/>
      <c r="S4" s="21"/>
      <c r="T4" s="23"/>
      <c r="U4" s="21"/>
    </row>
    <row r="5" spans="3:22" ht="18" customHeight="1">
      <c r="C5" s="19" t="s">
        <v>232</v>
      </c>
      <c r="D5" s="27"/>
      <c r="E5" s="174"/>
      <c r="F5" s="27"/>
      <c r="G5" s="26"/>
      <c r="H5" s="26"/>
      <c r="I5" s="26"/>
      <c r="J5" s="26"/>
      <c r="K5" s="26"/>
      <c r="L5" s="26"/>
      <c r="M5" s="175"/>
      <c r="N5" s="26"/>
      <c r="O5" s="26"/>
      <c r="P5" s="26"/>
      <c r="Q5" s="26"/>
      <c r="R5" s="26"/>
      <c r="S5" s="26"/>
      <c r="T5" s="28"/>
      <c r="U5" s="26"/>
    </row>
    <row r="6" spans="3:22" ht="9" customHeight="1">
      <c r="E6" s="20"/>
      <c r="G6" s="20"/>
      <c r="H6" s="20"/>
      <c r="O6" s="30"/>
      <c r="P6" s="31"/>
      <c r="Q6" s="21"/>
      <c r="R6" s="32"/>
      <c r="S6" s="21"/>
      <c r="T6" s="23"/>
      <c r="U6" s="21"/>
    </row>
    <row r="7" spans="3:22" s="33" customFormat="1" ht="7.5" customHeight="1">
      <c r="C7" s="353"/>
      <c r="D7" s="353"/>
      <c r="E7" s="353"/>
      <c r="F7" s="353"/>
      <c r="G7" s="353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4"/>
      <c r="S7" s="354"/>
      <c r="T7" s="14"/>
      <c r="U7" s="354"/>
    </row>
    <row r="8" spans="3:22" s="331" customFormat="1" ht="7.5" customHeight="1">
      <c r="C8" s="333"/>
      <c r="D8" s="333"/>
      <c r="E8" s="333"/>
      <c r="F8" s="333"/>
      <c r="G8" s="333"/>
      <c r="H8" s="377"/>
      <c r="I8" s="377"/>
      <c r="J8" s="377"/>
      <c r="K8" s="377"/>
      <c r="L8" s="377"/>
      <c r="M8" s="377"/>
      <c r="N8" s="377"/>
      <c r="O8" s="377"/>
      <c r="P8" s="377"/>
      <c r="Q8" s="475"/>
      <c r="R8" s="377"/>
      <c r="S8" s="377"/>
      <c r="T8" s="14"/>
      <c r="U8" s="377"/>
    </row>
    <row r="9" spans="3:22" s="34" customFormat="1" ht="24.95" customHeight="1">
      <c r="C9" s="465" t="s">
        <v>91</v>
      </c>
      <c r="D9" s="450"/>
      <c r="E9" s="466">
        <f>+'13 Week Cash Flow Forecast'!H7</f>
        <v>43917</v>
      </c>
      <c r="F9" s="10"/>
      <c r="G9" s="10"/>
      <c r="H9" s="5"/>
      <c r="I9" s="5"/>
      <c r="J9" s="5"/>
      <c r="K9" s="5"/>
      <c r="L9" s="5"/>
      <c r="M9" s="5"/>
      <c r="N9" s="5"/>
      <c r="O9" s="5"/>
      <c r="P9" s="5"/>
      <c r="Q9" s="2"/>
      <c r="R9" s="3"/>
      <c r="S9" s="3"/>
      <c r="T9" s="3"/>
      <c r="U9" s="3"/>
    </row>
    <row r="10" spans="3:22" s="34" customFormat="1">
      <c r="C10" s="4"/>
      <c r="D10" s="11"/>
      <c r="E10" s="16" t="s">
        <v>59</v>
      </c>
      <c r="F10" s="12"/>
      <c r="G10" s="347">
        <v>1</v>
      </c>
      <c r="H10" s="348">
        <f>G10+1</f>
        <v>2</v>
      </c>
      <c r="I10" s="348">
        <f t="shared" ref="I10:S10" si="0">H10+1</f>
        <v>3</v>
      </c>
      <c r="J10" s="348">
        <f t="shared" si="0"/>
        <v>4</v>
      </c>
      <c r="K10" s="348">
        <f t="shared" si="0"/>
        <v>5</v>
      </c>
      <c r="L10" s="348">
        <f t="shared" si="0"/>
        <v>6</v>
      </c>
      <c r="M10" s="348">
        <f t="shared" si="0"/>
        <v>7</v>
      </c>
      <c r="N10" s="348">
        <f t="shared" si="0"/>
        <v>8</v>
      </c>
      <c r="O10" s="348">
        <f t="shared" si="0"/>
        <v>9</v>
      </c>
      <c r="P10" s="348">
        <f t="shared" si="0"/>
        <v>10</v>
      </c>
      <c r="Q10" s="348">
        <f t="shared" si="0"/>
        <v>11</v>
      </c>
      <c r="R10" s="348">
        <f t="shared" si="0"/>
        <v>12</v>
      </c>
      <c r="S10" s="347">
        <f t="shared" si="0"/>
        <v>13</v>
      </c>
      <c r="T10" s="15"/>
      <c r="U10" s="347"/>
    </row>
    <row r="11" spans="3:22" s="39" customFormat="1" ht="16.5" customHeight="1">
      <c r="C11" s="35"/>
      <c r="D11" s="36"/>
      <c r="E11" s="469" t="s">
        <v>60</v>
      </c>
      <c r="F11" s="81"/>
      <c r="G11" s="349" t="s">
        <v>3</v>
      </c>
      <c r="H11" s="350" t="s">
        <v>3</v>
      </c>
      <c r="I11" s="350" t="s">
        <v>3</v>
      </c>
      <c r="J11" s="350" t="s">
        <v>3</v>
      </c>
      <c r="K11" s="350" t="s">
        <v>3</v>
      </c>
      <c r="L11" s="350" t="s">
        <v>3</v>
      </c>
      <c r="M11" s="350" t="s">
        <v>3</v>
      </c>
      <c r="N11" s="350" t="s">
        <v>3</v>
      </c>
      <c r="O11" s="350" t="s">
        <v>3</v>
      </c>
      <c r="P11" s="350" t="s">
        <v>3</v>
      </c>
      <c r="Q11" s="350" t="s">
        <v>3</v>
      </c>
      <c r="R11" s="350" t="s">
        <v>3</v>
      </c>
      <c r="S11" s="349" t="s">
        <v>3</v>
      </c>
      <c r="T11" s="15"/>
      <c r="U11" s="349" t="s">
        <v>6</v>
      </c>
    </row>
    <row r="12" spans="3:22" s="39" customFormat="1" ht="27" customHeight="1" thickBot="1">
      <c r="C12" s="35"/>
      <c r="D12" s="82" t="s">
        <v>24</v>
      </c>
      <c r="E12" s="40" t="s">
        <v>61</v>
      </c>
      <c r="F12" s="38"/>
      <c r="G12" s="351">
        <f>E9+7</f>
        <v>43924</v>
      </c>
      <c r="H12" s="352">
        <f>G12+7</f>
        <v>43931</v>
      </c>
      <c r="I12" s="352">
        <f t="shared" ref="I12:S12" si="1">H12+7</f>
        <v>43938</v>
      </c>
      <c r="J12" s="352">
        <f t="shared" si="1"/>
        <v>43945</v>
      </c>
      <c r="K12" s="352">
        <f t="shared" si="1"/>
        <v>43952</v>
      </c>
      <c r="L12" s="352">
        <f t="shared" si="1"/>
        <v>43959</v>
      </c>
      <c r="M12" s="352">
        <f t="shared" si="1"/>
        <v>43966</v>
      </c>
      <c r="N12" s="352">
        <f t="shared" si="1"/>
        <v>43973</v>
      </c>
      <c r="O12" s="352">
        <f t="shared" si="1"/>
        <v>43980</v>
      </c>
      <c r="P12" s="352">
        <f t="shared" si="1"/>
        <v>43987</v>
      </c>
      <c r="Q12" s="352">
        <f t="shared" si="1"/>
        <v>43994</v>
      </c>
      <c r="R12" s="352">
        <f t="shared" si="1"/>
        <v>44001</v>
      </c>
      <c r="S12" s="351">
        <f t="shared" si="1"/>
        <v>44008</v>
      </c>
      <c r="T12" s="41"/>
      <c r="U12" s="351" t="s">
        <v>5</v>
      </c>
    </row>
    <row r="13" spans="3:22" s="39" customFormat="1" ht="18" customHeight="1" thickTop="1">
      <c r="C13" s="45" t="s">
        <v>58</v>
      </c>
      <c r="D13" s="46"/>
      <c r="E13" s="83"/>
      <c r="F13" s="84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71"/>
      <c r="U13" s="85"/>
    </row>
    <row r="14" spans="3:22" s="39" customFormat="1" ht="18" customHeight="1">
      <c r="C14" s="369"/>
      <c r="D14" s="86"/>
      <c r="E14" s="368"/>
      <c r="F14" s="47"/>
      <c r="G14" s="368">
        <f>+E14*0.230769230769231</f>
        <v>0</v>
      </c>
      <c r="H14" s="448">
        <f>+G14</f>
        <v>0</v>
      </c>
      <c r="I14" s="448">
        <f t="shared" ref="I14:S14" si="2">+H14</f>
        <v>0</v>
      </c>
      <c r="J14" s="448">
        <f t="shared" si="2"/>
        <v>0</v>
      </c>
      <c r="K14" s="448">
        <f t="shared" si="2"/>
        <v>0</v>
      </c>
      <c r="L14" s="448">
        <f t="shared" si="2"/>
        <v>0</v>
      </c>
      <c r="M14" s="448">
        <f t="shared" si="2"/>
        <v>0</v>
      </c>
      <c r="N14" s="448">
        <f t="shared" si="2"/>
        <v>0</v>
      </c>
      <c r="O14" s="448">
        <f t="shared" si="2"/>
        <v>0</v>
      </c>
      <c r="P14" s="448">
        <f t="shared" si="2"/>
        <v>0</v>
      </c>
      <c r="Q14" s="448">
        <f t="shared" si="2"/>
        <v>0</v>
      </c>
      <c r="R14" s="448">
        <f t="shared" si="2"/>
        <v>0</v>
      </c>
      <c r="S14" s="448">
        <f t="shared" si="2"/>
        <v>0</v>
      </c>
      <c r="T14" s="52"/>
      <c r="U14" s="51">
        <f>SUM(G14:T14)</f>
        <v>0</v>
      </c>
    </row>
    <row r="15" spans="3:22" s="39" customFormat="1" ht="18" customHeight="1">
      <c r="C15" s="369"/>
      <c r="D15" s="86"/>
      <c r="E15" s="368"/>
      <c r="F15" s="47"/>
      <c r="G15" s="368">
        <f t="shared" ref="G15:G17" si="3">+E15*0.230769230769231</f>
        <v>0</v>
      </c>
      <c r="H15" s="448">
        <f t="shared" ref="H15:S15" si="4">+G15</f>
        <v>0</v>
      </c>
      <c r="I15" s="448">
        <f t="shared" si="4"/>
        <v>0</v>
      </c>
      <c r="J15" s="448">
        <f t="shared" si="4"/>
        <v>0</v>
      </c>
      <c r="K15" s="448">
        <f t="shared" si="4"/>
        <v>0</v>
      </c>
      <c r="L15" s="448">
        <f t="shared" si="4"/>
        <v>0</v>
      </c>
      <c r="M15" s="448">
        <f t="shared" si="4"/>
        <v>0</v>
      </c>
      <c r="N15" s="448">
        <f t="shared" si="4"/>
        <v>0</v>
      </c>
      <c r="O15" s="448">
        <f t="shared" si="4"/>
        <v>0</v>
      </c>
      <c r="P15" s="448">
        <f t="shared" si="4"/>
        <v>0</v>
      </c>
      <c r="Q15" s="448">
        <f t="shared" si="4"/>
        <v>0</v>
      </c>
      <c r="R15" s="448">
        <f t="shared" si="4"/>
        <v>0</v>
      </c>
      <c r="S15" s="448">
        <f t="shared" si="4"/>
        <v>0</v>
      </c>
      <c r="T15" s="52"/>
      <c r="U15" s="51">
        <f>SUM(G15:T15)</f>
        <v>0</v>
      </c>
    </row>
    <row r="16" spans="3:22" s="39" customFormat="1" ht="18" customHeight="1">
      <c r="C16" s="369"/>
      <c r="D16" s="86"/>
      <c r="E16" s="368"/>
      <c r="F16" s="47"/>
      <c r="G16" s="368">
        <f t="shared" si="3"/>
        <v>0</v>
      </c>
      <c r="H16" s="448">
        <f t="shared" ref="H16:S16" si="5">+G16</f>
        <v>0</v>
      </c>
      <c r="I16" s="448">
        <f t="shared" si="5"/>
        <v>0</v>
      </c>
      <c r="J16" s="448">
        <f t="shared" si="5"/>
        <v>0</v>
      </c>
      <c r="K16" s="448">
        <f t="shared" si="5"/>
        <v>0</v>
      </c>
      <c r="L16" s="448">
        <f t="shared" si="5"/>
        <v>0</v>
      </c>
      <c r="M16" s="448">
        <f t="shared" si="5"/>
        <v>0</v>
      </c>
      <c r="N16" s="448">
        <f t="shared" si="5"/>
        <v>0</v>
      </c>
      <c r="O16" s="448">
        <f t="shared" si="5"/>
        <v>0</v>
      </c>
      <c r="P16" s="448">
        <f t="shared" si="5"/>
        <v>0</v>
      </c>
      <c r="Q16" s="448">
        <f t="shared" si="5"/>
        <v>0</v>
      </c>
      <c r="R16" s="448">
        <f t="shared" si="5"/>
        <v>0</v>
      </c>
      <c r="S16" s="448">
        <f t="shared" si="5"/>
        <v>0</v>
      </c>
      <c r="T16" s="52"/>
      <c r="U16" s="51">
        <f>SUM(G16:T16)</f>
        <v>0</v>
      </c>
    </row>
    <row r="17" spans="3:24" s="39" customFormat="1" ht="18" customHeight="1">
      <c r="C17" s="369"/>
      <c r="D17" s="86"/>
      <c r="E17" s="368"/>
      <c r="F17" s="47"/>
      <c r="G17" s="368">
        <f t="shared" si="3"/>
        <v>0</v>
      </c>
      <c r="H17" s="448">
        <f t="shared" ref="H17:S17" si="6">+G17</f>
        <v>0</v>
      </c>
      <c r="I17" s="448">
        <f t="shared" si="6"/>
        <v>0</v>
      </c>
      <c r="J17" s="448">
        <f t="shared" si="6"/>
        <v>0</v>
      </c>
      <c r="K17" s="448">
        <f t="shared" si="6"/>
        <v>0</v>
      </c>
      <c r="L17" s="448">
        <f t="shared" si="6"/>
        <v>0</v>
      </c>
      <c r="M17" s="448">
        <f t="shared" si="6"/>
        <v>0</v>
      </c>
      <c r="N17" s="448">
        <f t="shared" si="6"/>
        <v>0</v>
      </c>
      <c r="O17" s="448">
        <f t="shared" si="6"/>
        <v>0</v>
      </c>
      <c r="P17" s="448">
        <f t="shared" si="6"/>
        <v>0</v>
      </c>
      <c r="Q17" s="448">
        <f t="shared" si="6"/>
        <v>0</v>
      </c>
      <c r="R17" s="448">
        <f t="shared" si="6"/>
        <v>0</v>
      </c>
      <c r="S17" s="448">
        <f t="shared" si="6"/>
        <v>0</v>
      </c>
      <c r="T17" s="52"/>
      <c r="U17" s="51">
        <f>SUM(G17:T17)</f>
        <v>0</v>
      </c>
    </row>
    <row r="18" spans="3:24" s="39" customFormat="1" ht="18" customHeight="1">
      <c r="C18" s="369"/>
      <c r="D18" s="86"/>
      <c r="E18" s="368"/>
      <c r="F18" s="47"/>
      <c r="G18" s="368">
        <f t="shared" ref="G18:G19" si="7">+E18*0.230769230769231</f>
        <v>0</v>
      </c>
      <c r="H18" s="448">
        <f t="shared" ref="H18:S18" si="8">+G18</f>
        <v>0</v>
      </c>
      <c r="I18" s="448">
        <f t="shared" si="8"/>
        <v>0</v>
      </c>
      <c r="J18" s="448">
        <f t="shared" si="8"/>
        <v>0</v>
      </c>
      <c r="K18" s="448">
        <f t="shared" si="8"/>
        <v>0</v>
      </c>
      <c r="L18" s="448">
        <f t="shared" si="8"/>
        <v>0</v>
      </c>
      <c r="M18" s="448">
        <f t="shared" si="8"/>
        <v>0</v>
      </c>
      <c r="N18" s="448">
        <f t="shared" si="8"/>
        <v>0</v>
      </c>
      <c r="O18" s="448">
        <f t="shared" si="8"/>
        <v>0</v>
      </c>
      <c r="P18" s="448">
        <f t="shared" si="8"/>
        <v>0</v>
      </c>
      <c r="Q18" s="448">
        <f t="shared" si="8"/>
        <v>0</v>
      </c>
      <c r="R18" s="448">
        <f t="shared" si="8"/>
        <v>0</v>
      </c>
      <c r="S18" s="448">
        <f t="shared" si="8"/>
        <v>0</v>
      </c>
      <c r="T18" s="52"/>
      <c r="U18" s="51"/>
    </row>
    <row r="19" spans="3:24" s="39" customFormat="1" ht="18" customHeight="1">
      <c r="C19" s="369"/>
      <c r="D19" s="86"/>
      <c r="E19" s="368"/>
      <c r="F19" s="47"/>
      <c r="G19" s="368">
        <f t="shared" si="7"/>
        <v>0</v>
      </c>
      <c r="H19" s="448">
        <f t="shared" ref="H19:S19" si="9">+G19</f>
        <v>0</v>
      </c>
      <c r="I19" s="448">
        <f t="shared" si="9"/>
        <v>0</v>
      </c>
      <c r="J19" s="448">
        <f t="shared" si="9"/>
        <v>0</v>
      </c>
      <c r="K19" s="448">
        <f t="shared" si="9"/>
        <v>0</v>
      </c>
      <c r="L19" s="448">
        <f t="shared" si="9"/>
        <v>0</v>
      </c>
      <c r="M19" s="448">
        <f t="shared" si="9"/>
        <v>0</v>
      </c>
      <c r="N19" s="448">
        <f t="shared" si="9"/>
        <v>0</v>
      </c>
      <c r="O19" s="448">
        <f t="shared" si="9"/>
        <v>0</v>
      </c>
      <c r="P19" s="448">
        <f t="shared" si="9"/>
        <v>0</v>
      </c>
      <c r="Q19" s="448">
        <f t="shared" si="9"/>
        <v>0</v>
      </c>
      <c r="R19" s="448">
        <f t="shared" si="9"/>
        <v>0</v>
      </c>
      <c r="S19" s="448">
        <f t="shared" si="9"/>
        <v>0</v>
      </c>
      <c r="T19" s="52"/>
      <c r="U19" s="51">
        <f>SUM(G19:T19)</f>
        <v>0</v>
      </c>
    </row>
    <row r="20" spans="3:24" s="39" customFormat="1" ht="9.75" customHeight="1" thickBot="1">
      <c r="C20" s="53"/>
      <c r="D20" s="87"/>
      <c r="E20" s="54"/>
      <c r="F20" s="47"/>
      <c r="G20" s="55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47"/>
      <c r="U20" s="56"/>
    </row>
    <row r="21" spans="3:24" s="39" customFormat="1" ht="18" customHeight="1" thickBot="1">
      <c r="C21" s="446" t="str">
        <f>C13</f>
        <v>Loan Schedules</v>
      </c>
      <c r="D21" s="447"/>
      <c r="E21" s="101">
        <f>SUM(E14:E20)</f>
        <v>0</v>
      </c>
      <c r="F21" s="88"/>
      <c r="G21" s="101">
        <f t="shared" ref="G21:U21" si="10">SUM(G14:G20)</f>
        <v>0</v>
      </c>
      <c r="H21" s="101">
        <f t="shared" si="10"/>
        <v>0</v>
      </c>
      <c r="I21" s="101">
        <f t="shared" si="10"/>
        <v>0</v>
      </c>
      <c r="J21" s="101">
        <f t="shared" si="10"/>
        <v>0</v>
      </c>
      <c r="K21" s="101">
        <f t="shared" si="10"/>
        <v>0</v>
      </c>
      <c r="L21" s="101">
        <f t="shared" si="10"/>
        <v>0</v>
      </c>
      <c r="M21" s="101">
        <f t="shared" si="10"/>
        <v>0</v>
      </c>
      <c r="N21" s="101">
        <f t="shared" si="10"/>
        <v>0</v>
      </c>
      <c r="O21" s="101">
        <f t="shared" si="10"/>
        <v>0</v>
      </c>
      <c r="P21" s="101">
        <f t="shared" si="10"/>
        <v>0</v>
      </c>
      <c r="Q21" s="101">
        <f t="shared" si="10"/>
        <v>0</v>
      </c>
      <c r="R21" s="101">
        <f t="shared" si="10"/>
        <v>0</v>
      </c>
      <c r="S21" s="101">
        <f t="shared" si="10"/>
        <v>0</v>
      </c>
      <c r="T21" s="88"/>
      <c r="U21" s="101">
        <f t="shared" si="10"/>
        <v>0</v>
      </c>
      <c r="V21" s="58"/>
      <c r="W21" s="89"/>
      <c r="X21" s="1"/>
    </row>
    <row r="22" spans="3:24" s="39" customFormat="1" ht="18" hidden="1" customHeight="1" thickTop="1">
      <c r="C22" s="65"/>
      <c r="D22" s="67"/>
      <c r="E22" s="102"/>
      <c r="F22" s="67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68"/>
      <c r="U22" s="102"/>
    </row>
    <row r="23" spans="3:24" s="39" customFormat="1" ht="20.25" customHeight="1" thickTop="1">
      <c r="C23" s="272" t="s">
        <v>163</v>
      </c>
      <c r="D23" s="50"/>
      <c r="E23" s="75"/>
      <c r="F23" s="50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50"/>
      <c r="U23" s="73"/>
    </row>
    <row r="24" spans="3:24" s="39" customFormat="1">
      <c r="C24" s="238" t="s">
        <v>188</v>
      </c>
      <c r="D24" s="76"/>
      <c r="E24" s="76"/>
      <c r="F24" s="50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50"/>
      <c r="U24" s="73"/>
    </row>
    <row r="25" spans="3:24" s="39" customFormat="1">
      <c r="C25" s="238" t="s">
        <v>187</v>
      </c>
      <c r="D25" s="76"/>
      <c r="E25" s="76"/>
      <c r="F25" s="50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50"/>
      <c r="U25" s="73"/>
    </row>
    <row r="26" spans="3:24" s="39" customFormat="1">
      <c r="C26" s="76"/>
      <c r="D26" s="76"/>
      <c r="E26" s="76"/>
      <c r="F26" s="50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50"/>
      <c r="U26" s="73"/>
    </row>
    <row r="27" spans="3:24" s="39" customFormat="1">
      <c r="C27" s="76"/>
      <c r="D27" s="76"/>
      <c r="E27" s="76"/>
      <c r="F27" s="50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50"/>
      <c r="U27" s="73"/>
    </row>
    <row r="28" spans="3:24" s="39" customFormat="1">
      <c r="C28" s="76"/>
      <c r="D28" s="76"/>
      <c r="E28" s="76"/>
      <c r="F28" s="50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50"/>
      <c r="U28" s="73"/>
    </row>
    <row r="29" spans="3:24" s="39" customFormat="1">
      <c r="C29" s="74"/>
      <c r="D29" s="50"/>
      <c r="E29" s="75"/>
      <c r="F29" s="50"/>
      <c r="G29" s="73"/>
      <c r="H29" s="73"/>
      <c r="I29" s="73"/>
      <c r="J29" s="73"/>
      <c r="K29" s="73"/>
      <c r="L29" s="73"/>
      <c r="M29" s="73"/>
      <c r="N29" s="5"/>
      <c r="O29" s="5"/>
      <c r="P29" s="73"/>
      <c r="Q29" s="73"/>
      <c r="R29" s="73"/>
      <c r="S29" s="73"/>
      <c r="T29" s="50"/>
      <c r="U29" s="73"/>
    </row>
    <row r="30" spans="3:24" s="34" customFormat="1">
      <c r="C30" s="7"/>
      <c r="D30" s="9"/>
      <c r="E30" s="6"/>
      <c r="F30" s="9"/>
      <c r="G30" s="5"/>
      <c r="H30" s="5"/>
      <c r="I30" s="5"/>
      <c r="J30" s="5"/>
      <c r="K30" s="5"/>
      <c r="L30" s="5"/>
      <c r="M30" s="5"/>
      <c r="N30" s="78"/>
      <c r="O30" s="78"/>
      <c r="P30" s="5"/>
      <c r="Q30" s="5"/>
      <c r="R30" s="5"/>
      <c r="S30" s="5"/>
      <c r="T30" s="9"/>
      <c r="U30" s="5"/>
    </row>
    <row r="32" spans="3:24" s="93" customFormat="1" ht="18" customHeight="1">
      <c r="C32" s="103"/>
      <c r="D32" s="104"/>
      <c r="E32" s="105"/>
      <c r="F32" s="106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7"/>
      <c r="U32" s="105"/>
    </row>
  </sheetData>
  <mergeCells count="2">
    <mergeCell ref="C3:U3"/>
    <mergeCell ref="C1:U1"/>
  </mergeCells>
  <pageMargins left="0.7" right="0.7" top="0.75" bottom="0.75" header="0.3" footer="0.3"/>
  <pageSetup scale="48" fitToHeight="0" orientation="landscape" cellComments="atEnd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F83490B9A824489004DC106399D65" ma:contentTypeVersion="10" ma:contentTypeDescription="Create a new document." ma:contentTypeScope="" ma:versionID="ca74fbf2415e20e88a91972e4cfb6f28">
  <xsd:schema xmlns:xsd="http://www.w3.org/2001/XMLSchema" xmlns:xs="http://www.w3.org/2001/XMLSchema" xmlns:p="http://schemas.microsoft.com/office/2006/metadata/properties" xmlns:ns2="a77d47fc-5998-4890-b371-684996a9696e" xmlns:ns3="32aea907-07ee-46fe-a82c-5beeb73eca54" targetNamespace="http://schemas.microsoft.com/office/2006/metadata/properties" ma:root="true" ma:fieldsID="26fba2c5d0c3f3c7e7e7c3b64c594a8e" ns2:_="" ns3:_="">
    <xsd:import namespace="a77d47fc-5998-4890-b371-684996a9696e"/>
    <xsd:import namespace="32aea907-07ee-46fe-a82c-5beeb73eca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7d47fc-5998-4890-b371-684996a969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aea907-07ee-46fe-a82c-5beeb73eca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C43E49-D7FF-43EA-97B2-735C362B609E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acc78f7f-92ed-4be9-9318-bdfaca2eada0"/>
    <ds:schemaRef ds:uri="http://purl.org/dc/elements/1.1/"/>
    <ds:schemaRef ds:uri="http://schemas.microsoft.com/sharepoint/v3"/>
    <ds:schemaRef ds:uri="http://www.w3.org/XML/1998/namespace"/>
    <ds:schemaRef ds:uri="a0ced611-6fdf-4104-a266-a4c1777c51a2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01BFD24-2F3E-4E0B-8A1C-80B3E92A0F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42146A-4DE4-4FCB-B0AC-7E4514A1D0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7d47fc-5998-4890-b371-684996a9696e"/>
    <ds:schemaRef ds:uri="32aea907-07ee-46fe-a82c-5beeb73eca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14</vt:i4>
      </vt:variant>
    </vt:vector>
  </HeadingPairs>
  <TitlesOfParts>
    <vt:vector size="26" baseType="lpstr">
      <vt:lpstr>Before you Begin</vt:lpstr>
      <vt:lpstr>Tab A - Revenue Costs Detail</vt:lpstr>
      <vt:lpstr>Tab B - Revenue Costs Summary</vt:lpstr>
      <vt:lpstr>Tab C - AR Collections</vt:lpstr>
      <vt:lpstr>Tab D - AP Paydown</vt:lpstr>
      <vt:lpstr>Tab E - Detailed Employee Data</vt:lpstr>
      <vt:lpstr>Tab F - Fixed Cost Contracts</vt:lpstr>
      <vt:lpstr>Tab G - Capex</vt:lpstr>
      <vt:lpstr>Tab H - Debt Service</vt:lpstr>
      <vt:lpstr>Tab I - Other Expenses</vt:lpstr>
      <vt:lpstr>Tab J - Loan Example</vt:lpstr>
      <vt:lpstr>13 Week Cash Flow Forecast</vt:lpstr>
      <vt:lpstr>'13 Week Cash Flow Forecast'!Print_Area</vt:lpstr>
      <vt:lpstr>'Before you Begin'!Print_Area</vt:lpstr>
      <vt:lpstr>'Tab A - Revenue Costs Detail'!Print_Area</vt:lpstr>
      <vt:lpstr>'Tab B - Revenue Costs Summary'!Print_Area</vt:lpstr>
      <vt:lpstr>'Tab C - AR Collections'!Print_Area</vt:lpstr>
      <vt:lpstr>'Tab D - AP Paydown'!Print_Area</vt:lpstr>
      <vt:lpstr>'Tab E - Detailed Employee Data'!Print_Area</vt:lpstr>
      <vt:lpstr>'Tab F - Fixed Cost Contracts'!Print_Area</vt:lpstr>
      <vt:lpstr>'Tab G - Capex'!Print_Area</vt:lpstr>
      <vt:lpstr>'Tab H - Debt Service'!Print_Area</vt:lpstr>
      <vt:lpstr>'Tab I - Other Expenses'!Print_Area</vt:lpstr>
      <vt:lpstr>'Tab J - Loan Example'!Print_Area</vt:lpstr>
      <vt:lpstr>'Tab E - Detailed Employee Data'!Print_Titles</vt:lpstr>
      <vt:lpstr>'Tab F - Fixed Cost Contracts'!Print_Titles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 Montes</dc:creator>
  <cp:lastModifiedBy>Nancy Stephens</cp:lastModifiedBy>
  <cp:lastPrinted>2020-03-30T23:41:48Z</cp:lastPrinted>
  <dcterms:created xsi:type="dcterms:W3CDTF">2020-02-05T22:37:21Z</dcterms:created>
  <dcterms:modified xsi:type="dcterms:W3CDTF">2020-04-02T14:35:03Z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0x010100227F83490B9A824489004DC106399D65</vt:lpwstr>
  </property>
</Properties>
</file>